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8455" windowHeight="11700" activeTab="1"/>
  </bookViews>
  <sheets>
    <sheet name="Rekapitulace stavby" sheetId="1" r:id="rId1"/>
    <sheet name="D.1.4.A - zdravotechnika" sheetId="2" r:id="rId2"/>
    <sheet name="Pokyny pro vyplnění" sheetId="3" r:id="rId3"/>
  </sheets>
  <definedNames>
    <definedName name="_xlnm._FilterDatabase" localSheetId="1" hidden="1">'D.1.4.A - zdravotechnika'!$C$88:$K$408</definedName>
    <definedName name="_xlnm.Print_Titles" localSheetId="1">'D.1.4.A - zdravotechnika'!$88:$88</definedName>
    <definedName name="_xlnm.Print_Titles" localSheetId="0">'Rekapitulace stavby'!$49:$49</definedName>
    <definedName name="_xlnm.Print_Area" localSheetId="1">'D.1.4.A - zdravotechnika'!$C$4:$J$36,'D.1.4.A - zdravotechnika'!$C$42:$J$70,'D.1.4.A - zdravotechnika'!$C$76:$K$408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AY52" i="1"/>
  <c r="AX52"/>
  <c r="BI407" i="2"/>
  <c r="BH407"/>
  <c r="BG407"/>
  <c r="BF407"/>
  <c r="T407"/>
  <c r="T406" s="1"/>
  <c r="T405" s="1"/>
  <c r="R407"/>
  <c r="R406"/>
  <c r="R405" s="1"/>
  <c r="P407"/>
  <c r="P406" s="1"/>
  <c r="P405" s="1"/>
  <c r="BK407"/>
  <c r="BK406" s="1"/>
  <c r="J407"/>
  <c r="BE407"/>
  <c r="BI403"/>
  <c r="BH403"/>
  <c r="BG403"/>
  <c r="BF403"/>
  <c r="T403"/>
  <c r="R403"/>
  <c r="P403"/>
  <c r="BK403"/>
  <c r="J403"/>
  <c r="BE403"/>
  <c r="BI401"/>
  <c r="BH401"/>
  <c r="BG401"/>
  <c r="BF401"/>
  <c r="T401"/>
  <c r="T400" s="1"/>
  <c r="R401"/>
  <c r="R400"/>
  <c r="P401"/>
  <c r="P400" s="1"/>
  <c r="BK401"/>
  <c r="BK400"/>
  <c r="J400" s="1"/>
  <c r="J67" s="1"/>
  <c r="J401"/>
  <c r="BE401"/>
  <c r="BI398"/>
  <c r="BH398"/>
  <c r="BG398"/>
  <c r="BF398"/>
  <c r="T398"/>
  <c r="T397" s="1"/>
  <c r="R398"/>
  <c r="R397"/>
  <c r="P398"/>
  <c r="P397" s="1"/>
  <c r="BK398"/>
  <c r="BK397"/>
  <c r="J397" s="1"/>
  <c r="J66" s="1"/>
  <c r="J398"/>
  <c r="BE398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T386"/>
  <c r="R387"/>
  <c r="R386"/>
  <c r="P387"/>
  <c r="P386"/>
  <c r="BK387"/>
  <c r="BK386"/>
  <c r="J386" s="1"/>
  <c r="J65" s="1"/>
  <c r="J387"/>
  <c r="BE387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R317" s="1"/>
  <c r="P322"/>
  <c r="BK322"/>
  <c r="J322"/>
  <c r="BE322"/>
  <c r="BI320"/>
  <c r="BH320"/>
  <c r="BG320"/>
  <c r="BF320"/>
  <c r="T320"/>
  <c r="R320"/>
  <c r="P320"/>
  <c r="BK320"/>
  <c r="BK317" s="1"/>
  <c r="J317" s="1"/>
  <c r="J64" s="1"/>
  <c r="J320"/>
  <c r="BE320"/>
  <c r="BI318"/>
  <c r="BH318"/>
  <c r="BG318"/>
  <c r="BF318"/>
  <c r="T318"/>
  <c r="T317"/>
  <c r="R318"/>
  <c r="P318"/>
  <c r="P317"/>
  <c r="BK318"/>
  <c r="J318"/>
  <c r="BE318" s="1"/>
  <c r="BI315"/>
  <c r="BH315"/>
  <c r="BG315"/>
  <c r="BF315"/>
  <c r="T315"/>
  <c r="T314"/>
  <c r="R315"/>
  <c r="R314"/>
  <c r="P315"/>
  <c r="P314"/>
  <c r="BK315"/>
  <c r="BK314"/>
  <c r="J314" s="1"/>
  <c r="J63" s="1"/>
  <c r="J315"/>
  <c r="BE315" s="1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45"/>
  <c r="BH245"/>
  <c r="BG245"/>
  <c r="BF245"/>
  <c r="T245"/>
  <c r="R245"/>
  <c r="P245"/>
  <c r="BK245"/>
  <c r="J245"/>
  <c r="BE245"/>
  <c r="BI238"/>
  <c r="BH238"/>
  <c r="BG238"/>
  <c r="BF238"/>
  <c r="T238"/>
  <c r="R238"/>
  <c r="R233" s="1"/>
  <c r="P238"/>
  <c r="BK238"/>
  <c r="J238"/>
  <c r="BE238"/>
  <c r="BI236"/>
  <c r="BH236"/>
  <c r="BG236"/>
  <c r="BF236"/>
  <c r="T236"/>
  <c r="R236"/>
  <c r="P236"/>
  <c r="BK236"/>
  <c r="BK233" s="1"/>
  <c r="J233" s="1"/>
  <c r="J62" s="1"/>
  <c r="J236"/>
  <c r="BE236"/>
  <c r="BI234"/>
  <c r="BH234"/>
  <c r="BG234"/>
  <c r="BF234"/>
  <c r="T234"/>
  <c r="T233"/>
  <c r="R234"/>
  <c r="P234"/>
  <c r="P233"/>
  <c r="BK234"/>
  <c r="J234"/>
  <c r="BE234" s="1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69"/>
  <c r="BH169"/>
  <c r="BG169"/>
  <c r="BF169"/>
  <c r="T169"/>
  <c r="R169"/>
  <c r="P169"/>
  <c r="BK169"/>
  <c r="J169"/>
  <c r="BE169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1"/>
  <c r="BH151"/>
  <c r="BG151"/>
  <c r="BF151"/>
  <c r="T151"/>
  <c r="R151"/>
  <c r="P151"/>
  <c r="BK151"/>
  <c r="J151"/>
  <c r="BE151"/>
  <c r="BI149"/>
  <c r="BH149"/>
  <c r="BG149"/>
  <c r="BF149"/>
  <c r="T149"/>
  <c r="T148"/>
  <c r="T147" s="1"/>
  <c r="R149"/>
  <c r="R148" s="1"/>
  <c r="R147" s="1"/>
  <c r="P149"/>
  <c r="P148"/>
  <c r="P147" s="1"/>
  <c r="BK149"/>
  <c r="BK148" s="1"/>
  <c r="J149"/>
  <c r="BE149"/>
  <c r="BI144"/>
  <c r="BH144"/>
  <c r="BG144"/>
  <c r="BF144"/>
  <c r="T144"/>
  <c r="T143"/>
  <c r="R144"/>
  <c r="R143"/>
  <c r="P144"/>
  <c r="P143"/>
  <c r="BK144"/>
  <c r="BK143"/>
  <c r="J143" s="1"/>
  <c r="J59" s="1"/>
  <c r="J144"/>
  <c r="BE144" s="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2"/>
  <c r="F34"/>
  <c r="BD52" i="1" s="1"/>
  <c r="BD51" s="1"/>
  <c r="W30" s="1"/>
  <c r="BH92" i="2"/>
  <c r="F33" s="1"/>
  <c r="BC52" i="1" s="1"/>
  <c r="BC51" s="1"/>
  <c r="BG92" i="2"/>
  <c r="F32"/>
  <c r="BB52" i="1" s="1"/>
  <c r="BB51" s="1"/>
  <c r="BF92" i="2"/>
  <c r="F31" s="1"/>
  <c r="BA52" i="1" s="1"/>
  <c r="BA51" s="1"/>
  <c r="T92" i="2"/>
  <c r="T91"/>
  <c r="T90" s="1"/>
  <c r="T89" s="1"/>
  <c r="R92"/>
  <c r="R91"/>
  <c r="R90" s="1"/>
  <c r="R89" s="1"/>
  <c r="P92"/>
  <c r="P91"/>
  <c r="P90" s="1"/>
  <c r="P89" s="1"/>
  <c r="AU52" i="1" s="1"/>
  <c r="AU51" s="1"/>
  <c r="BK92" i="2"/>
  <c r="BK91" s="1"/>
  <c r="J92"/>
  <c r="BE92" s="1"/>
  <c r="J85"/>
  <c r="F85"/>
  <c r="F83"/>
  <c r="E81"/>
  <c r="J51"/>
  <c r="F51"/>
  <c r="F49"/>
  <c r="E47"/>
  <c r="J18"/>
  <c r="E18"/>
  <c r="F86" s="1"/>
  <c r="J17"/>
  <c r="J12"/>
  <c r="J49" s="1"/>
  <c r="E7"/>
  <c r="E45" s="1"/>
  <c r="E79"/>
  <c r="AS51" i="1"/>
  <c r="L47"/>
  <c r="AM46"/>
  <c r="L46"/>
  <c r="AM44"/>
  <c r="L44"/>
  <c r="L42"/>
  <c r="L41"/>
  <c r="W29" l="1"/>
  <c r="AY51"/>
  <c r="BK147" i="2"/>
  <c r="J147" s="1"/>
  <c r="J60" s="1"/>
  <c r="J148"/>
  <c r="J61" s="1"/>
  <c r="AW51" i="1"/>
  <c r="AK27" s="1"/>
  <c r="W27"/>
  <c r="BK405" i="2"/>
  <c r="J405" s="1"/>
  <c r="J68" s="1"/>
  <c r="J406"/>
  <c r="J69" s="1"/>
  <c r="J30"/>
  <c r="AV52" i="1" s="1"/>
  <c r="AT52" s="1"/>
  <c r="F30" i="2"/>
  <c r="AZ52" i="1" s="1"/>
  <c r="AZ51" s="1"/>
  <c r="BK90" i="2"/>
  <c r="J91"/>
  <c r="J58" s="1"/>
  <c r="AX51" i="1"/>
  <c r="W28"/>
  <c r="F52" i="2"/>
  <c r="J31"/>
  <c r="AW52" i="1" s="1"/>
  <c r="J83" i="2"/>
  <c r="W26" i="1" l="1"/>
  <c r="AV51"/>
  <c r="BK89" i="2"/>
  <c r="J89" s="1"/>
  <c r="J90"/>
  <c r="J57" s="1"/>
  <c r="AK26" i="1" l="1"/>
  <c r="AT51"/>
  <c r="J27" i="2"/>
  <c r="J56"/>
  <c r="AG52" i="1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<sst xmlns="http://schemas.openxmlformats.org/spreadsheetml/2006/main" count="3723" uniqueCount="943">
  <si>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</si>
  <si>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</si>
  <si>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</si>
  <si>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</si>
  <si>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</si>
  <si>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</si>
  <si>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</si>
  <si>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{748c1e45-7f38-4cdb-9910-1d347f969803}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</si>
  <si>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</si>
  <si>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</si>
  <si>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</si>
  <si>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</si>
  <si>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</si>
  <si>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</si>
  <si>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</si>
  <si>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</si>
  <si>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</si>
  <si>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A2018266_1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</si>
  <si>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</si>
  <si>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</si>
  <si>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</si>
  <si>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</si>
  <si>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</si>
  <si>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</si>
  <si>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</si>
  <si>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</si>
  <si>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</si>
  <si>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</si>
  <si>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</si>
  <si>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</si>
  <si>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</si>
  <si>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</si>
  <si>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</si>
  <si>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</si>
  <si>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</si>
  <si>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</si>
  <si>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</si>
  <si>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</si>
  <si>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</si>
  <si>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</si>
  <si>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</si>
  <si>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</si>
  <si>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</si>
  <si>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</si>
  <si>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</si>
  <si>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</si>
  <si>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</si>
  <si>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</si>
  <si>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</si>
  <si>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</si>
  <si>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</si>
  <si>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</si>
  <si>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</si>
  <si>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</si>
  <si>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</si>
  <si>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</si>
  <si>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</si>
  <si>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</si>
  <si>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</si>
  <si>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</si>
  <si>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</si>
  <si>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</si>
  <si>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</si>
  <si>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</si>
  <si>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</si>
  <si>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</si>
  <si>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</si>
  <si>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</si>
  <si>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</si>
  <si>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</si>
  <si>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</si>
  <si>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</si>
  <si>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</si>
  <si>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</si>
  <si>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</si>
  <si>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</si>
  <si>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D.1.4.A</t>
  </si>
  <si>
    <t>zdravotechnika</t>
  </si>
  <si>
    <t>STA</t>
  </si>
  <si>
    <t>1</t>
  </si>
  <si>
    <t>{841b4174-e074-437b-96e4-a529a2f7101c}</t>
  </si>
  <si>
    <t>2</t>
  </si>
  <si>
    <t>1) Krycí list soupisu</t>
  </si>
  <si>
    <t>2) Rekapitulace</t>
  </si>
  <si>
    <t>3) Soupis prací</t>
  </si>
  <si>
    <t>Zpět na list:</t>
  </si>
  <si>
    <t>Rekapitulace stavby</t>
  </si>
  <si>
    <t>f1</t>
  </si>
  <si>
    <t>13,68</t>
  </si>
  <si>
    <t>f2</t>
  </si>
  <si>
    <t>54,72</t>
  </si>
  <si>
    <t>KRYCÍ LIST SOUPISU</t>
  </si>
  <si>
    <t>f3</t>
  </si>
  <si>
    <t>150,48</t>
  </si>
  <si>
    <t>f30</t>
  </si>
  <si>
    <t>218,88</t>
  </si>
  <si>
    <t>f4</t>
  </si>
  <si>
    <t>68,4</t>
  </si>
  <si>
    <t>Objekt:</t>
  </si>
  <si>
    <t>D.1.4.A - zdravotechnika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</si>
  <si>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</si>
  <si>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</si>
  <si>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</si>
  <si>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</si>
  <si>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</si>
  <si>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</si>
  <si>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</si>
  <si>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</si>
  <si>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</si>
  <si>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</si>
  <si>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</si>
  <si>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</si>
  <si>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</si>
  <si>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</si>
  <si>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</si>
  <si>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</si>
  <si>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</si>
  <si>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</si>
  <si>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</si>
  <si>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</si>
  <si>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</si>
  <si>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</si>
  <si>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</si>
  <si>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</si>
  <si>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</si>
  <si>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</si>
  <si>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</si>
  <si>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</si>
  <si>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</si>
  <si>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</si>
  <si>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</si>
  <si>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</si>
  <si>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</si>
  <si>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</si>
  <si>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</si>
  <si>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</si>
  <si>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</si>
  <si>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</si>
  <si>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</si>
  <si>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</si>
  <si>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</si>
  <si>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2018 01</t>
  </si>
  <si>
    <t>4</t>
  </si>
  <si>
    <t>1557763079</t>
  </si>
  <si>
    <t>PP</t>
  </si>
  <si>
    <t>Hloubení zapažených i nezapažených rýh šířky přes 600 do 2 000 mm  s urovnáním dna do předepsaného profilu a spádu v hornině tř. 3 přes 100 do 1 000 m3</t>
  </si>
  <si>
    <t>VV</t>
  </si>
  <si>
    <t>171*0,8*1,6</t>
  </si>
  <si>
    <t>132201209</t>
  </si>
  <si>
    <t>Příplatek za lepivost k hloubení rýh š do 2000 mm v hornině tř. 3</t>
  </si>
  <si>
    <t>310522550</t>
  </si>
  <si>
    <t>Hloubení zapažených i nezapažených rýh šířky přes 600 do 2 000 mm  s urovnáním dna do předepsaného profilu a spádu v hornině tř. 3 Příplatek k cenám za lepivost horniny tř. 3</t>
  </si>
  <si>
    <t>30% z výkopku</t>
  </si>
  <si>
    <t>218,88*0,3 'Přepočtené koeficientem množství</t>
  </si>
  <si>
    <t>3</t>
  </si>
  <si>
    <t>161101101</t>
  </si>
  <si>
    <t>Svislé přemístění výkopku z horniny tř. 1 až 4 hl výkopu do 2,5 m</t>
  </si>
  <si>
    <t>900293242</t>
  </si>
  <si>
    <t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</si>
  <si>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</si>
  <si>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162301101</t>
  </si>
  <si>
    <t>Vodorovné přemístění do 500 m výkopku/sypaniny z horniny tř. 1 až 4</t>
  </si>
  <si>
    <t>105185657</t>
  </si>
  <si>
    <t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</si>
  <si>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</si>
  <si>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</si>
  <si>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</si>
  <si>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5</t>
  </si>
  <si>
    <t>162701105</t>
  </si>
  <si>
    <t>Vodorovné přemístění do 10000 m výkopku/sypaniny z horniny tř. 1 až 4</t>
  </si>
  <si>
    <t>1078715509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</si>
  <si>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</si>
  <si>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</si>
  <si>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f30-f3</t>
  </si>
  <si>
    <t>6</t>
  </si>
  <si>
    <t>162701109</t>
  </si>
  <si>
    <t>Příplatek k vodorovnému přemístění výkopku/sypaniny z horniny tř. 1 až 4 ZKD 1000 m přes 10000 m</t>
  </si>
  <si>
    <t>-1763007563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</si>
  <si>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</si>
  <si>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68,4*20 'Přepočtené koeficientem množství</t>
  </si>
  <si>
    <t>7</t>
  </si>
  <si>
    <t>167101102</t>
  </si>
  <si>
    <t>Nakládání výkopku z hornin tř. 1 až 4 přes 100 m3</t>
  </si>
  <si>
    <t>753535022</t>
  </si>
  <si>
    <t>Nakládání, skládání a překládání neulehlého výkopku nebo sypaniny  nakládání, množství přes 100 m3, z hornin tř. 1 až 4</t>
  </si>
  <si>
    <t>na skládku</t>
  </si>
  <si>
    <t>na zásyp</t>
  </si>
  <si>
    <t>8</t>
  </si>
  <si>
    <t>171201201</t>
  </si>
  <si>
    <t>Uložení sypaniny na skládky</t>
  </si>
  <si>
    <t>-915276549</t>
  </si>
  <si>
    <t>Uložení sypaniny  na skládky</t>
  </si>
  <si>
    <t>9</t>
  </si>
  <si>
    <t>171201211</t>
  </si>
  <si>
    <t>Poplatek za uložení stavebního odpadu - zeminy a kameniva na skládce</t>
  </si>
  <si>
    <t>t</t>
  </si>
  <si>
    <t>1895348017</t>
  </si>
  <si>
    <t>Poplatek za uložení stavebního odpadu na skládce (skládkovné) zeminy a kameniva zatříděného do Katalogu odpadů pod kódem 170 504</t>
  </si>
  <si>
    <t>68,4*2 'Přepočtené koeficientem množství</t>
  </si>
  <si>
    <t>10</t>
  </si>
  <si>
    <t>174101101</t>
  </si>
  <si>
    <t>Zásyp jam, šachet rýh nebo kolem objektů sypaninou se zhutněním</t>
  </si>
  <si>
    <t>1800591060</t>
  </si>
  <si>
    <t>Zásyp sypaninou z jakékoliv horniny  s uložením výkopku ve vrstvách se zhutněním jam, šachet, rýh nebo kolem objektů v těchto vykopávkách</t>
  </si>
  <si>
    <t>f30-f1-f2</t>
  </si>
  <si>
    <t>11</t>
  </si>
  <si>
    <t>175151101</t>
  </si>
  <si>
    <t>Obsypání potrubí strojně sypaninou bez prohození, uloženou do 3 m</t>
  </si>
  <si>
    <t>1752610231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</si>
  <si>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</si>
  <si>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171*0,8*0,4</t>
  </si>
  <si>
    <t>12</t>
  </si>
  <si>
    <t>M</t>
  </si>
  <si>
    <t>58337303</t>
  </si>
  <si>
    <t>štěrkopísek frakce 0-8</t>
  </si>
  <si>
    <t>1400173485</t>
  </si>
  <si>
    <t>54,72*2 'Přepočtené koeficientem množství</t>
  </si>
  <si>
    <t>Vodorovné konstrukce</t>
  </si>
  <si>
    <t>13</t>
  </si>
  <si>
    <t>451573111</t>
  </si>
  <si>
    <t>Lože pod potrubí otevřený výkop ze štěrkopísku</t>
  </si>
  <si>
    <t>-236548070</t>
  </si>
  <si>
    <t>Lože pod potrubí, stoky a drobné objekty v otevřeném výkopu z písku a štěrkopísku do 63 mm</t>
  </si>
  <si>
    <t>171*0,8*0,1</t>
  </si>
  <si>
    <t>PSV</t>
  </si>
  <si>
    <t>Práce a dodávky PSV</t>
  </si>
  <si>
    <t>721</t>
  </si>
  <si>
    <t>Zdravotechnika - vnitřní kanalizace</t>
  </si>
  <si>
    <t>14</t>
  </si>
  <si>
    <t>721173315</t>
  </si>
  <si>
    <t>Potrubí kanalizační z PVC SN 4 dešťové DN 110</t>
  </si>
  <si>
    <t>m</t>
  </si>
  <si>
    <t>16</t>
  </si>
  <si>
    <t>-943859130</t>
  </si>
  <si>
    <t>Potrubí z plastových trub PVC SN4 dešťové DN 110</t>
  </si>
  <si>
    <t>721173401</t>
  </si>
  <si>
    <t>Potrubí kanalizační z PVC SN 4 svodné DN 110</t>
  </si>
  <si>
    <t>1909648281</t>
  </si>
  <si>
    <t>Potrubí z plastových trub PVC SN4 svodné (ležaté) DN 110</t>
  </si>
  <si>
    <t>tuková</t>
  </si>
  <si>
    <t>splašková</t>
  </si>
  <si>
    <t>81+19+15</t>
  </si>
  <si>
    <t>721173402</t>
  </si>
  <si>
    <t>Potrubí kanalizační z PVC SN 4 svodné DN 125</t>
  </si>
  <si>
    <t>1749212234</t>
  </si>
  <si>
    <t>Potrubí z plastových trub PVC SN4 svodné (ležaté) DN 125</t>
  </si>
  <si>
    <t>17</t>
  </si>
  <si>
    <t>721174024</t>
  </si>
  <si>
    <t>Potrubí kanalizační z PP odpadní DN 70</t>
  </si>
  <si>
    <t>-397656786</t>
  </si>
  <si>
    <t>Potrubí z plastových trub polypropylenové odpadní (svislé) DN 70</t>
  </si>
  <si>
    <t xml:space="preserve">tuková </t>
  </si>
  <si>
    <t>30</t>
  </si>
  <si>
    <t>31</t>
  </si>
  <si>
    <t>18</t>
  </si>
  <si>
    <t>721174025</t>
  </si>
  <si>
    <t>Potrubí kanalizační z PP odpadní DN 100</t>
  </si>
  <si>
    <t>-2138572459</t>
  </si>
  <si>
    <t>Potrubí z plastových trub polypropylenové odpadní (svislé) DN 100</t>
  </si>
  <si>
    <t>24</t>
  </si>
  <si>
    <t>70</t>
  </si>
  <si>
    <t>19</t>
  </si>
  <si>
    <t>721174041</t>
  </si>
  <si>
    <t>Potrubí kanalizační z PP připojovací DN 32</t>
  </si>
  <si>
    <t>304735856</t>
  </si>
  <si>
    <t>Potrubí z plastových trub polypropylenové připojovací DN 32</t>
  </si>
  <si>
    <t>kondenzát</t>
  </si>
  <si>
    <t>20</t>
  </si>
  <si>
    <t>721174042</t>
  </si>
  <si>
    <t>Potrubí kanalizační z PP připojovací DN 40</t>
  </si>
  <si>
    <t>1948511409</t>
  </si>
  <si>
    <t>Potrubí z plastových trub polypropylenové připojovací DN 40</t>
  </si>
  <si>
    <t>721174043</t>
  </si>
  <si>
    <t>Potrubí kanalizační z PP připojovací DN 50</t>
  </si>
  <si>
    <t>-646049811</t>
  </si>
  <si>
    <t>Potrubí z plastových trub polypropylenové připojovací DN 50</t>
  </si>
  <si>
    <t>35</t>
  </si>
  <si>
    <t>22</t>
  </si>
  <si>
    <t>721174044</t>
  </si>
  <si>
    <t>Potrubí kanalizační z PP připojovací DN 70</t>
  </si>
  <si>
    <t>874901153</t>
  </si>
  <si>
    <t>Potrubí z plastových trub polypropylenové připojovací DN 70</t>
  </si>
  <si>
    <t>25</t>
  </si>
  <si>
    <t>23</t>
  </si>
  <si>
    <t>721174045</t>
  </si>
  <si>
    <t>Potrubí kanalizační z PP připojovací DN 100</t>
  </si>
  <si>
    <t>359334146</t>
  </si>
  <si>
    <t>Potrubí z plastových trub polypropylenové připojovací DN 100</t>
  </si>
  <si>
    <t>26</t>
  </si>
  <si>
    <t>721174055</t>
  </si>
  <si>
    <t>Potrubí kanalizační z PP dešťové DN 100</t>
  </si>
  <si>
    <t>2034213506</t>
  </si>
  <si>
    <t>Potrubí z plastových trub polypropylenové dešťové DN 100</t>
  </si>
  <si>
    <t>713463212</t>
  </si>
  <si>
    <t>Montáž izolace tepelné potrubí potrubními pouzdry s Al fólií staženými Al páskou 1x D do 100 mm</t>
  </si>
  <si>
    <t>491056266</t>
  </si>
  <si>
    <t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</si>
  <si>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63154521</t>
  </si>
  <si>
    <t>pouzdro izolační potrubní s jednostrannou Al fólií max. 250/100 °C 114/25 mm</t>
  </si>
  <si>
    <t>32</t>
  </si>
  <si>
    <t>1623628195</t>
  </si>
  <si>
    <t>27</t>
  </si>
  <si>
    <t>721194105</t>
  </si>
  <si>
    <t>Vyvedení a upevnění odpadních výpustek DN 50</t>
  </si>
  <si>
    <t>kus</t>
  </si>
  <si>
    <t>-1934020414</t>
  </si>
  <si>
    <t>Vyměření přípojek na potrubí vyvedení a upevnění odpadních výpustek DN 50</t>
  </si>
  <si>
    <t>28</t>
  </si>
  <si>
    <t>721194109</t>
  </si>
  <si>
    <t>Vyvedení a upevnění odpadních výpustek DN 100</t>
  </si>
  <si>
    <t>-3701289</t>
  </si>
  <si>
    <t>Vyměření přípojek na potrubí vyvedení a upevnění odpadních výpustek DN 100</t>
  </si>
  <si>
    <t>29</t>
  </si>
  <si>
    <t>721211422</t>
  </si>
  <si>
    <t>Vpusť podlahová se svislým odtokem DN 50/75/110 mřížka nerez 138x138</t>
  </si>
  <si>
    <t>-2032420467</t>
  </si>
  <si>
    <t>Podlahové vpusti se svislým odtokem DN 50/75/110 mřížka nerez 138x138, s přídavnou suchou zápachovou uzávěrou</t>
  </si>
  <si>
    <t>2006662852</t>
  </si>
  <si>
    <t>721211611</t>
  </si>
  <si>
    <t>Vtok dvorní se svislým odtokem a zápachovou klapkou DN 110/160 mříž litina 226x226</t>
  </si>
  <si>
    <t>2052282660</t>
  </si>
  <si>
    <t>Dešťová venkovní vpust DN110/svislý odtok/mechanická zápachová uzávěra</t>
  </si>
  <si>
    <t>721226512</t>
  </si>
  <si>
    <t>Zápachová uzávěrka podomítková pro pračku a myčku DN 50</t>
  </si>
  <si>
    <t>1653432453</t>
  </si>
  <si>
    <t>Zápachové uzávěrky podomítkové (Pe) s krycí deskou pro pračku a myčku DN 50</t>
  </si>
  <si>
    <t>33</t>
  </si>
  <si>
    <t>721226R01</t>
  </si>
  <si>
    <t>Kalich pro úkapy DN32 se zápachovou uzávěrkou</t>
  </si>
  <si>
    <t>1084371863</t>
  </si>
  <si>
    <t xml:space="preserve">Kalich pro úkapy DN32 se zápachovou uzávěrkou a přídavnou mechanickou uzávěrkou - kuličkou pro suchý stav
</t>
  </si>
  <si>
    <t>34</t>
  </si>
  <si>
    <t>721226R02</t>
  </si>
  <si>
    <t xml:space="preserve">Podomítková vodní ZU pro odvod kondenzátu </t>
  </si>
  <si>
    <t>-1019517650</t>
  </si>
  <si>
    <t xml:space="preserve">Podomítková vodní ZU pro odvod kondenzátu s přídavnou mechanickou uzávěrkou, pro klimatizační jednotky DN32 - 100x100mm
</t>
  </si>
  <si>
    <t>721226R03</t>
  </si>
  <si>
    <t>Větrací mřížka 150x150 mm</t>
  </si>
  <si>
    <t>1110446801</t>
  </si>
  <si>
    <t>36</t>
  </si>
  <si>
    <t>-23880711</t>
  </si>
  <si>
    <t>37</t>
  </si>
  <si>
    <t>721273153</t>
  </si>
  <si>
    <t>Hlavice ventilační polypropylen PP DN 110</t>
  </si>
  <si>
    <t>-2122674492</t>
  </si>
  <si>
    <t>Ventilační hlavice z polypropylenu (PP) DN 110</t>
  </si>
  <si>
    <t>38</t>
  </si>
  <si>
    <t>721274R01</t>
  </si>
  <si>
    <t>Přivzdušňovací ventil podomítkový odpadních potrubí DN 75/110</t>
  </si>
  <si>
    <t>-1059807008</t>
  </si>
  <si>
    <t>Ventily přivzdušňovací odpadních potrubí podomítkový DN 75/110</t>
  </si>
  <si>
    <t>39</t>
  </si>
  <si>
    <t>721290111</t>
  </si>
  <si>
    <t>Zkouška těsnosti potrubí kanalizace vodou do DN 125</t>
  </si>
  <si>
    <t>1152386092</t>
  </si>
  <si>
    <t>Zkouška těsnosti kanalizace  v objektech vodou do DN 125</t>
  </si>
  <si>
    <t>28+122+21+61+94+17+35+25+26+18+15</t>
  </si>
  <si>
    <t>40</t>
  </si>
  <si>
    <t>998721102</t>
  </si>
  <si>
    <t>Přesun hmot tonážní pro vnitřní kanalizace v objektech v do 12 m</t>
  </si>
  <si>
    <t>-1100298758</t>
  </si>
  <si>
    <t>Přesun hmot pro vnitřní kanalizace  stanovený z hmotnosti přesunovaného materiálu vodorovná dopravní vzdálenost do 50 m v objektech výšky přes 6 do 12 m</t>
  </si>
  <si>
    <t>41</t>
  </si>
  <si>
    <t>998721181</t>
  </si>
  <si>
    <t>Příplatek k přesunu hmot tonážní 721 prováděný bez použití mechanizace</t>
  </si>
  <si>
    <t>-1615644861</t>
  </si>
  <si>
    <t>Přesun hmot pro vnitřní kanalizace  stanovený z hmotnosti přesunovaného materiálu Příplatek k ceně za přesun prováděný bez použití mechanizace pro jakoukoliv výšku objektu</t>
  </si>
  <si>
    <t>722</t>
  </si>
  <si>
    <t>Zdravotechnika - vnitřní vodovod</t>
  </si>
  <si>
    <t>42</t>
  </si>
  <si>
    <t>722130233</t>
  </si>
  <si>
    <t>Potrubí vodovodní ocelové závitové pozinkované svařované běžné DN 25</t>
  </si>
  <si>
    <t>-14848055</t>
  </si>
  <si>
    <t>Potrubí z ocelových trubek pozinkovaných  závitových svařovaných běžných DN 25</t>
  </si>
  <si>
    <t>43</t>
  </si>
  <si>
    <t>722130234</t>
  </si>
  <si>
    <t>Potrubí vodovodní ocelové závitové pozinkované svařované běžné DN 32</t>
  </si>
  <si>
    <t>1688528942</t>
  </si>
  <si>
    <t>Potrubí z ocelových trubek pozinkovaných  závitových svařovaných běžných DN 32</t>
  </si>
  <si>
    <t>44</t>
  </si>
  <si>
    <t>722173202</t>
  </si>
  <si>
    <t>Potrubí vodovodní plastové 3vsrtvé PE-X/AL/PE-X D 20x2,8 mm</t>
  </si>
  <si>
    <t>1795431934</t>
  </si>
  <si>
    <t>Potrubí z plastových trubek ze síťovaného polyethylenu 3vsrtvé PE-X/AL/PE-X Ø 20/2,8</t>
  </si>
  <si>
    <t>studená</t>
  </si>
  <si>
    <t>150</t>
  </si>
  <si>
    <t>teplá</t>
  </si>
  <si>
    <t>118</t>
  </si>
  <si>
    <t>45</t>
  </si>
  <si>
    <t>722173203</t>
  </si>
  <si>
    <t>Potrubí vodovodní plastové 3vsrtvé PE-X/AL/PE-X D 25x3,5 mm</t>
  </si>
  <si>
    <t>-466203960</t>
  </si>
  <si>
    <t>Potrubí z plastových trubek ze síťovaného polyethylenu 3vsrtvé PE-X/AL/PE-X Ø 25/3,5</t>
  </si>
  <si>
    <t>52</t>
  </si>
  <si>
    <t>46</t>
  </si>
  <si>
    <t>722173204</t>
  </si>
  <si>
    <t>Potrubí vodovodní plastové 3vsrtvé PE-X/AL/PE-X D 32x4,4 mm</t>
  </si>
  <si>
    <t>-1988053769</t>
  </si>
  <si>
    <t>Potrubí z plastových trubek ze síťovaného polyethylenu 3vsrtvé PE-X/AL/PE-X Ø 32/4,4</t>
  </si>
  <si>
    <t>64</t>
  </si>
  <si>
    <t>47</t>
  </si>
  <si>
    <t>722173205</t>
  </si>
  <si>
    <t>Potrubí vodovodní plastové 3vsrtvé PE-X/AL/PE-X D 40x5,4 mm</t>
  </si>
  <si>
    <t>1529146045</t>
  </si>
  <si>
    <t>Potrubí z plastových trubek ze síťovaného polyethylenu 3vsrtvé PE-X/AL/PE-X Ø 40/5,4</t>
  </si>
  <si>
    <t>48</t>
  </si>
  <si>
    <t>722181231</t>
  </si>
  <si>
    <t>Ochrana vodovodního potrubí přilepenými termoizolačními trubicemi z PE tl do 13 mm DN do 22 mm</t>
  </si>
  <si>
    <t>-2128795684</t>
  </si>
  <si>
    <t>Ochrana potrubí  termoizolačními trubicemi z pěnového polyetylenu PE přilepenými v příčných a podélných spojích, tloušťky izolace přes 9 do 13 mm, vnitřního průměru izolace DN do 22 mm</t>
  </si>
  <si>
    <t>150+52</t>
  </si>
  <si>
    <t>49</t>
  </si>
  <si>
    <t>722181232</t>
  </si>
  <si>
    <t>Ochrana vodovodního potrubí přilepenými termoizolačními trubicemi z PE tl do 13 mm DN do 45 mm</t>
  </si>
  <si>
    <t>-602891985</t>
  </si>
  <si>
    <t>Ochrana potrubí  termoizolačními trubicemi z pěnového polyetylenu PE přilepenými v příčných a podélných spojích, tloušťky izolace přes 9 do 13 mm, vnitřního průměru izolace DN přes 22 do 45 mm</t>
  </si>
  <si>
    <t>2+57+64+64</t>
  </si>
  <si>
    <t>50</t>
  </si>
  <si>
    <t>722181251</t>
  </si>
  <si>
    <t>Ochrana vodovodního potrubí přilepenými termoizolačními trubicemi z PE tl do 25 mm DN do 22 mm</t>
  </si>
  <si>
    <t>-475717153</t>
  </si>
  <si>
    <t>Ochrana potrubí  termoizolačními trubicemi z pěnového polyetylenu PE přilepenými v příčných a podélných spojích, tloušťky izolace přes 20 do 25 mm, vnitřního průměru izolace DN do 22 mm</t>
  </si>
  <si>
    <t>118+28</t>
  </si>
  <si>
    <t>51</t>
  </si>
  <si>
    <t>722181252</t>
  </si>
  <si>
    <t>Ochrana vodovodního potrubí přilepenými termoizolačními trubicemi z PE tl do 25 mm DN do 45 mm</t>
  </si>
  <si>
    <t>-887772393</t>
  </si>
  <si>
    <t>Ochrana potrubí  termoizolačními trubicemi z pěnového polyetylenu PE přilepenými v příčných a podélných spojích, tloušťky izolace přes 20 do 25 mm, vnitřního průměru izolace DN přes 22 do 45 mm</t>
  </si>
  <si>
    <t>722221135</t>
  </si>
  <si>
    <t>Ventil výtokový G 3/4 s jedním závitem</t>
  </si>
  <si>
    <t>535189241</t>
  </si>
  <si>
    <t>Armatury s jedním závitem ventily výtokové G 3/4</t>
  </si>
  <si>
    <t>53</t>
  </si>
  <si>
    <t>722224115</t>
  </si>
  <si>
    <t>Kohout plnicí nebo vypouštěcí G 1/2 PN 10 s jedním závitem</t>
  </si>
  <si>
    <t>-1755744043</t>
  </si>
  <si>
    <t>Armatury s jedním závitem kohouty plnicí a vypouštěcí PN 10 G 1/2</t>
  </si>
  <si>
    <t>54</t>
  </si>
  <si>
    <t>722224R01</t>
  </si>
  <si>
    <t>Zahradní ventil s připojením na hadici G1/2 nezámrzný</t>
  </si>
  <si>
    <t>850575587</t>
  </si>
  <si>
    <t>55</t>
  </si>
  <si>
    <t>722231072</t>
  </si>
  <si>
    <t>Ventil zpětný mosazný G 1/2 PN 10 do 110°C se dvěma závity</t>
  </si>
  <si>
    <t>1791797118</t>
  </si>
  <si>
    <t>Armatury se dvěma závity ventily zpětné mosazné PN 10 do 110°C G 1/2</t>
  </si>
  <si>
    <t>56</t>
  </si>
  <si>
    <t>722231074</t>
  </si>
  <si>
    <t>Ventil zpětný mosazný G 1 PN 10 do 110°C se dvěma závity</t>
  </si>
  <si>
    <t>-1852789420</t>
  </si>
  <si>
    <t>Armatury se dvěma závity ventily zpětné mosazné PN 10 do 110°C G 1</t>
  </si>
  <si>
    <t>57</t>
  </si>
  <si>
    <t>722232043</t>
  </si>
  <si>
    <t>Kohout kulový přímý G 1/2 PN 42 do 185°C vnitřní závit</t>
  </si>
  <si>
    <t>-1414292915</t>
  </si>
  <si>
    <t>Armatury se dvěma závity kulové kohouty PN 42 do 185 °C přímé vnitřní závit G 1/2</t>
  </si>
  <si>
    <t>58</t>
  </si>
  <si>
    <t>722232045</t>
  </si>
  <si>
    <t>Kohout kulový přímý G 1 PN 42 do 185°C vnitřní závit</t>
  </si>
  <si>
    <t>1538677072</t>
  </si>
  <si>
    <t>Armatury se dvěma závity kulové kohouty PN 42 do 185 °C přímé vnitřní závit G 1</t>
  </si>
  <si>
    <t>59</t>
  </si>
  <si>
    <t>722232046</t>
  </si>
  <si>
    <t>Kohout kulový přímý G 5/4 PN 42 do 185°C vnitřní závit</t>
  </si>
  <si>
    <t>672587817</t>
  </si>
  <si>
    <t>Armatury se dvěma závity kulové kohouty PN 42 do 185 °C přímé vnitřní závit G 5/4</t>
  </si>
  <si>
    <t>60</t>
  </si>
  <si>
    <t>722232501</t>
  </si>
  <si>
    <t>Potrubní oddělovač G 1/2 PN 10 do 65°C vnější závit</t>
  </si>
  <si>
    <t>-3292780</t>
  </si>
  <si>
    <t>Armatury se dvěma závity potrubní oddělovače vnější závit PN 10 do 65 °C G 1/2, typu BA</t>
  </si>
  <si>
    <t>61</t>
  </si>
  <si>
    <t>722232504</t>
  </si>
  <si>
    <t>Potrubní oddělovač G 5/4 PN 10 do 65°C vnější závit</t>
  </si>
  <si>
    <t>-2066499095</t>
  </si>
  <si>
    <t>Armatury se dvěma závity potrubní oddělovače vnější závit PN 10 do 65 °C G 5/4, typu BA</t>
  </si>
  <si>
    <t>62</t>
  </si>
  <si>
    <t>722232R01</t>
  </si>
  <si>
    <t xml:space="preserve">Automatické doplňovací zařízení včetně trubního oddělovače typu BA </t>
  </si>
  <si>
    <t>884985753</t>
  </si>
  <si>
    <t>Automatické doplňovací zařízení včetně trubního oddělovače typu BA</t>
  </si>
  <si>
    <t>63</t>
  </si>
  <si>
    <t>722250133</t>
  </si>
  <si>
    <t>Hydrantový systém s tvarově stálou hadicí D 25 x 30 m celoplechový</t>
  </si>
  <si>
    <t>755937166</t>
  </si>
  <si>
    <t>Požární příslušenství a armatury  hydrantový systém s tvarově stálou hadicí celoplechový D 25 x 30 m</t>
  </si>
  <si>
    <t>734421112</t>
  </si>
  <si>
    <t>Tlakoměr s pevným stonkem a zpětnou klapkou tlak 0-16 bar průměr 63 mm zadní připojení</t>
  </si>
  <si>
    <t>-272750535</t>
  </si>
  <si>
    <t>Tlakoměry s pevným stonkem a zpětnou klapkou zadní připojení (axiální) tlaku 0–16 bar průměru 63 mm</t>
  </si>
  <si>
    <t>65</t>
  </si>
  <si>
    <t>734424101</t>
  </si>
  <si>
    <t>Kondenzační smyčka k přivaření zahnutá PN 250 do 300°C</t>
  </si>
  <si>
    <t>-504676906</t>
  </si>
  <si>
    <t>Tlakoměry kondenzační smyčky k přivaření, PN 250 do 300°C zahnuté</t>
  </si>
  <si>
    <t>66</t>
  </si>
  <si>
    <t>722270103</t>
  </si>
  <si>
    <t>Sestava vodoměrová závitová G 5/4</t>
  </si>
  <si>
    <t>2035237710</t>
  </si>
  <si>
    <t>Vodoměrové sestavy  závitové G 5/4</t>
  </si>
  <si>
    <t>67</t>
  </si>
  <si>
    <t>722290226</t>
  </si>
  <si>
    <t>Zkouška těsnosti vodovodního potrubí závitového do DN 50</t>
  </si>
  <si>
    <t>1656656448</t>
  </si>
  <si>
    <t>Zkoušky, proplach a desinfekce vodovodního potrubí  zkoušky těsnosti vodovodního potrubí závitového do DN 50</t>
  </si>
  <si>
    <t>2+57+268+80+76+64</t>
  </si>
  <si>
    <t>68</t>
  </si>
  <si>
    <t>722290234</t>
  </si>
  <si>
    <t>Proplach a dezinfekce vodovodního potrubí do DN 80</t>
  </si>
  <si>
    <t>2065886638</t>
  </si>
  <si>
    <t>Zkoušky, proplach a desinfekce vodovodního potrubí  proplach a desinfekce vodovodního potrubí do DN 80</t>
  </si>
  <si>
    <t>69</t>
  </si>
  <si>
    <t>998722102</t>
  </si>
  <si>
    <t>Přesun hmot tonážní pro vnitřní vodovod v objektech v do 12 m</t>
  </si>
  <si>
    <t>351657001</t>
  </si>
  <si>
    <t>Přesun hmot pro vnitřní vodovod  stanovený z hmotnosti přesunovaného materiálu vodorovná dopravní vzdálenost do 50 m v objektech výšky přes 6 do 12 m</t>
  </si>
  <si>
    <t>998722181</t>
  </si>
  <si>
    <t>Příplatek k přesunu hmot tonážní 722 prováděný bez použití mechanizace</t>
  </si>
  <si>
    <t>-1736624960</t>
  </si>
  <si>
    <t>Přesun hmot pro vnitřní vodovod  stanovený z hmotnosti přesunovaného materiálu Příplatek k ceně za přesun prováděný bez použití mechanizace pro jakoukoliv výšku objektu</t>
  </si>
  <si>
    <t>724</t>
  </si>
  <si>
    <t>Zdravotechnika - strojní vybavení</t>
  </si>
  <si>
    <t>71</t>
  </si>
  <si>
    <t>724242R01</t>
  </si>
  <si>
    <t>Filtr změkčovací G 1/2"</t>
  </si>
  <si>
    <t>1549595967</t>
  </si>
  <si>
    <t>Zařízení pro úpravu vody filtry změkčovací G 1/2"</t>
  </si>
  <si>
    <t>725</t>
  </si>
  <si>
    <t>Zdravotechnika - zařizovací předměty</t>
  </si>
  <si>
    <t>72</t>
  </si>
  <si>
    <t>725112022</t>
  </si>
  <si>
    <t>Klozet keramický závěsný na nosné stěny s hlubokým splachováním odpad vodorovný, sedátko</t>
  </si>
  <si>
    <t>-128880422</t>
  </si>
  <si>
    <t>Zařízení záchodů klozety keramické závěsné na nosné stěny s hlubokým splachováním odpad vodorovný, sedátko</t>
  </si>
  <si>
    <t>73</t>
  </si>
  <si>
    <t>725112R01</t>
  </si>
  <si>
    <t>Klozet keramický závěsný na nosné stěny s hlubokým splachováním odpad vodorovný, sedátko, pro tělesně postižené</t>
  </si>
  <si>
    <t>-1829493937</t>
  </si>
  <si>
    <t>Zařízení záchodů klozety keramické závěsné na nosné stěny s hlubokým splachováním odpad vodorovný, sedátko, pro tělesně postižené</t>
  </si>
  <si>
    <t>74</t>
  </si>
  <si>
    <t>725112R02</t>
  </si>
  <si>
    <t>Klozet keramický závěsný na nosné stěny s hlubokým splachováním odpad vodorovný, sedátko, dětský</t>
  </si>
  <si>
    <t>-1187224796</t>
  </si>
  <si>
    <t>Zařízení záchodů klozety keramické závěsné na nosné stěny s hlubokým splachováním odpad vodorovný, sedátko, dětský</t>
  </si>
  <si>
    <t>75</t>
  </si>
  <si>
    <t>725211603</t>
  </si>
  <si>
    <t>Umyvadlo keramické připevněné na stěnu šrouby bílé bez krytu na sifon 600 mm</t>
  </si>
  <si>
    <t>-1754830405</t>
  </si>
  <si>
    <t>Umyvadla keramická bez výtokových armatur se zápachovou uzávěrkou připevněná na stěnu šrouby bílá bez sloupu nebo krytu na sifon 600 mm</t>
  </si>
  <si>
    <t>76</t>
  </si>
  <si>
    <t>725211681</t>
  </si>
  <si>
    <t>Umyvadlo keramické zdravotní připevněné na stěnu šrouby bílé 640 mm</t>
  </si>
  <si>
    <t>1449770174</t>
  </si>
  <si>
    <t>Umyvadla keramická bez výtokových armatur zdravotní se zápachovou uzávěrkou připevněná na stěnu šrouby bílá 640 mm</t>
  </si>
  <si>
    <t>77</t>
  </si>
  <si>
    <t>725211R01</t>
  </si>
  <si>
    <t>Dvojumyvadlo keramické připevněné na stěnu šrouby bílé 1050 mm, dětské</t>
  </si>
  <si>
    <t>1096603260</t>
  </si>
  <si>
    <t>78</t>
  </si>
  <si>
    <t>725241112</t>
  </si>
  <si>
    <t>Vanička sprchová akrylátová čtvercová 900x900 mm</t>
  </si>
  <si>
    <t>-1928968172</t>
  </si>
  <si>
    <t>Sprchové vaničky, boxy, kouty a zástěny sprchové vaničky akrylátové čtvercové 900x900 mm</t>
  </si>
  <si>
    <t>79</t>
  </si>
  <si>
    <t>725241142</t>
  </si>
  <si>
    <t>Vanička sprchová akrylátová čtvrtkruhová 900x900 mm</t>
  </si>
  <si>
    <t>1430461840</t>
  </si>
  <si>
    <t>Sprchové vaničky, boxy, kouty a zástěny sprchové vaničky akrylátové čtvrtkruhové 900x900 mm</t>
  </si>
  <si>
    <t>80</t>
  </si>
  <si>
    <t>725245103</t>
  </si>
  <si>
    <t>Zástěna sprchová jednokřídlá do výšky 2000 mm a šířky 900 mm</t>
  </si>
  <si>
    <t>1841290552</t>
  </si>
  <si>
    <t>Sprchové vaničky, boxy, kouty a zástěny zástěny sprchové do výšky 2000 mm dveře jednokřídlé, šířky 900 mm</t>
  </si>
  <si>
    <t>81</t>
  </si>
  <si>
    <t>725245111</t>
  </si>
  <si>
    <t>Zástěna sprchová jednokřídlá boční do výšky 2000 mm a šířky 700 mm</t>
  </si>
  <si>
    <t>119820100</t>
  </si>
  <si>
    <t>Sprchové vaničky, boxy, kouty a zástěny zástěny sprchové do výšky 2000 mm dveře jednokřídlé pevné, boční, šířky 700 mm</t>
  </si>
  <si>
    <t>82</t>
  </si>
  <si>
    <t>725245192</t>
  </si>
  <si>
    <t>Zástěna sprchová zásuvná čtyřdílná se dvěma posuvnými díly do výšky 2000 mm a šířky 900 mm čtvrtkruh</t>
  </si>
  <si>
    <t>-71804517</t>
  </si>
  <si>
    <t>Sprchové vaničky, boxy, kouty a zástěny zástěny sprchové do výšky 2000 mm dveře zásuvné čtyřdílné se dvěma posuvnými díly s čelním vstupem, šířky čtvrtkruhové, šířky 900 mm</t>
  </si>
  <si>
    <t>83</t>
  </si>
  <si>
    <t>725291711</t>
  </si>
  <si>
    <t>Doplňky zařízení koupelen a záchodů smaltované madlo krakorcové dl 550 mm</t>
  </si>
  <si>
    <t>-1892670562</t>
  </si>
  <si>
    <t>Doplňky zařízení koupelen a záchodů  smaltované madla krakorcová, délky 550 mm</t>
  </si>
  <si>
    <t>84</t>
  </si>
  <si>
    <t>725291712</t>
  </si>
  <si>
    <t>Doplňky zařízení koupelen a záchodů smaltované madlo krakorcové dl 834 mm</t>
  </si>
  <si>
    <t>-1137870751</t>
  </si>
  <si>
    <t>Doplňky zařízení koupelen a záchodů  smaltované madla krakorcová, délky 834 mm</t>
  </si>
  <si>
    <t>85</t>
  </si>
  <si>
    <t>725291722</t>
  </si>
  <si>
    <t>Doplňky zařízení koupelen a záchodů smaltované madlo krakorcové sklopné dl 834 mm</t>
  </si>
  <si>
    <t>1346781576</t>
  </si>
  <si>
    <t>Doplňky zařízení koupelen a záchodů  smaltované madla krakorcová sklopná, délky 834 mm</t>
  </si>
  <si>
    <t>86</t>
  </si>
  <si>
    <t>725311121</t>
  </si>
  <si>
    <t>Dřez jednoduchý nerezový s odkapávací plochou 560x480 mm a miskou</t>
  </si>
  <si>
    <t>197546075</t>
  </si>
  <si>
    <t>Dřezy bez výtokových armatur jednoduché nerezové s odkapávací plochou 560x480 mm a miskou</t>
  </si>
  <si>
    <t>87</t>
  </si>
  <si>
    <t>725331111</t>
  </si>
  <si>
    <t>Výlevka bez výtokových armatur keramická se sklopnou plastovou mřížkou 500 mm, nástěnná</t>
  </si>
  <si>
    <t>-97179618</t>
  </si>
  <si>
    <t>Výlevky bez výtokových armatur a splachovací nádrže keramické se sklopnou plastovou mřížkou 425 mm, nástěnná</t>
  </si>
  <si>
    <t>88</t>
  </si>
  <si>
    <t>72533111R</t>
  </si>
  <si>
    <t>Výlevka bez výtokových armatur keramická se sklopnou plastovou mřížkou 500 mm, stojící</t>
  </si>
  <si>
    <t>-969803648</t>
  </si>
  <si>
    <t>Výlevky bez výtokových armatur a splachovací nádrže keramické se sklopnou plastovou mřížkou 425 mm, stojící</t>
  </si>
  <si>
    <t>89</t>
  </si>
  <si>
    <t>725531101</t>
  </si>
  <si>
    <t>Elektrický ohřívač zásobníkový přepadový beztlakový 5 l / 2 kW</t>
  </si>
  <si>
    <t>-1749528663</t>
  </si>
  <si>
    <t>Elektrické ohřívače zásobníkové beztlakové přepadové objem nádrže (příkon) 5 l (2,0 kW)</t>
  </si>
  <si>
    <t>90</t>
  </si>
  <si>
    <t>725531103</t>
  </si>
  <si>
    <t>Elektrický ohřívač zásobníkový přepadový beztlakový 15 l / 2 kW</t>
  </si>
  <si>
    <t>723855153</t>
  </si>
  <si>
    <t>Elektrické ohřívače zásobníkové beztlakové přepadové objem nádrže (příkon) 15 l (2,0 kW)</t>
  </si>
  <si>
    <t>91</t>
  </si>
  <si>
    <t>725532120</t>
  </si>
  <si>
    <t>Elektrický ohřívač zásobníkový akumulační závěsný svislý 125 l / 2 kW</t>
  </si>
  <si>
    <t>-2056299389</t>
  </si>
  <si>
    <t>Elektrické ohřívače zásobníkové beztlakové přepadové akumulační s pojistným ventilem závěsné svislé objem nádrže (příkon) 125 l (2,0 kW)</t>
  </si>
  <si>
    <t>92</t>
  </si>
  <si>
    <t>725532216</t>
  </si>
  <si>
    <t>Elektrický ohřívač zásobníkový akumulační závěsný vodorovný 125 l / 2 kW</t>
  </si>
  <si>
    <t>406644039</t>
  </si>
  <si>
    <t>Elektrické ohřívače zásobníkové beztlakové přepadové akumulační s pojistným ventilem závěsné vodorovné objem nádrže (příkon) 125 l (2,0 kW)</t>
  </si>
  <si>
    <t>93</t>
  </si>
  <si>
    <t>725532220</t>
  </si>
  <si>
    <t>Elektrický ohřívač zásobníkový akumulační závěsný vodorovný 200 l / 2,2 kW</t>
  </si>
  <si>
    <t>413357943</t>
  </si>
  <si>
    <t>Elektrické ohřívače zásobníkové beztlakové přepadové akumulační s pojistným ventilem závěsné vodorovné objem nádrže (příkon) 200 l (2,2 kW)</t>
  </si>
  <si>
    <t>94</t>
  </si>
  <si>
    <t>725535221</t>
  </si>
  <si>
    <t>Ventil pojistný bezpečnostní souprava bez redukčního ventilu s výlevkou</t>
  </si>
  <si>
    <t>-1760884722</t>
  </si>
  <si>
    <t>Elektrické ohřívače zásobníkové pojistné armatury bezpečnostní souprava bez redukčního ventilu s výlevkou</t>
  </si>
  <si>
    <t>95</t>
  </si>
  <si>
    <t>725813111</t>
  </si>
  <si>
    <t>Ventil rohový bez připojovací trubičky nebo flexi hadičky G 1/2</t>
  </si>
  <si>
    <t>1760693583</t>
  </si>
  <si>
    <t>Ventily rohové bez připojovací trubičky nebo flexi hadičky G 1/2</t>
  </si>
  <si>
    <t>96</t>
  </si>
  <si>
    <t>725813112</t>
  </si>
  <si>
    <t>Ventil rohový pračkový, myčkový G 3/4</t>
  </si>
  <si>
    <t>343991853</t>
  </si>
  <si>
    <t>Ventily rohové bez připojovací trubičky nebo flexi hadičky pračkové, myčkové G 3/4</t>
  </si>
  <si>
    <t>97</t>
  </si>
  <si>
    <t>725821311</t>
  </si>
  <si>
    <t>Baterie dřezová nástěnná páková s otáčivým kulatým ústím a délkou ramínka 200 mm, pro výlevku</t>
  </si>
  <si>
    <t>soubor</t>
  </si>
  <si>
    <t>715717090</t>
  </si>
  <si>
    <t>Baterie dřezové nástěnné pákové s otáčivým kulatým ústím a délkou ramínka 200 mm</t>
  </si>
  <si>
    <t>98</t>
  </si>
  <si>
    <t>725821326</t>
  </si>
  <si>
    <t>Baterie dřezová stojánková páková s otáčivým kulatým ústím a délkou ramínka 265 mm</t>
  </si>
  <si>
    <t>1873456740</t>
  </si>
  <si>
    <t>Baterie dřezové stojánkové pákové s otáčivým ústím a délkou ramínka 265 mm</t>
  </si>
  <si>
    <t>99</t>
  </si>
  <si>
    <t>725822612</t>
  </si>
  <si>
    <t>Baterie umyvadlová stojánková páková s výpustí</t>
  </si>
  <si>
    <t>1690214698</t>
  </si>
  <si>
    <t>Baterie umyvadlové stojánkové pákové s výpustí</t>
  </si>
  <si>
    <t>100</t>
  </si>
  <si>
    <t>725841333</t>
  </si>
  <si>
    <t>Baterie sprchová podomítková s přepínačem a pevnou sprchou</t>
  </si>
  <si>
    <t>1351095945</t>
  </si>
  <si>
    <t>Baterie sprchové podomítkové (zápustné) s přepínačem a pevnou sprchou</t>
  </si>
  <si>
    <t>101</t>
  </si>
  <si>
    <t>725861102</t>
  </si>
  <si>
    <t>Zápachová uzávěrka pro umyvadla DN 40/50</t>
  </si>
  <si>
    <t>1572556982</t>
  </si>
  <si>
    <t xml:space="preserve">Zápachové uzávěrky zařizovacích předmětů pro umyvadla DN 40/50
</t>
  </si>
  <si>
    <t>102</t>
  </si>
  <si>
    <t>725862103</t>
  </si>
  <si>
    <t>Zápachová uzávěrka pro dřezy DN 40/50</t>
  </si>
  <si>
    <t>2056527075</t>
  </si>
  <si>
    <t>Zápachové uzávěrky zařizovacích předmětů pro dřezy DN 40/50</t>
  </si>
  <si>
    <t>103</t>
  </si>
  <si>
    <t>725865311</t>
  </si>
  <si>
    <t>Zápachová uzávěrka sprchových van DN 40/50 s kulovým kloubem na odtoku</t>
  </si>
  <si>
    <t>134982233</t>
  </si>
  <si>
    <t>Zápachové uzávěrky zařizovacích předmětů pro vany sprchových koutů s kulovým kloubem na odtoku DN 40/50</t>
  </si>
  <si>
    <t>104</t>
  </si>
  <si>
    <t>998725102</t>
  </si>
  <si>
    <t>Přesun hmot tonážní pro zařizovací předměty v objektech v do 12 m</t>
  </si>
  <si>
    <t>1443066814</t>
  </si>
  <si>
    <t>Přesun hmot pro zařizovací předměty  stanovený z hmotnosti přesunovaného materiálu vodorovná dopravní vzdálenost do 50 m v objektech výšky přes 6 do 12 m</t>
  </si>
  <si>
    <t>105</t>
  </si>
  <si>
    <t>998725181</t>
  </si>
  <si>
    <t>Příplatek k přesunu hmot tonážní 725 prováděný bez použití mechanizace</t>
  </si>
  <si>
    <t>417852071</t>
  </si>
  <si>
    <t>Přesun hmot pro zařizovací předměty  stanovený z hmotnosti přesunovaného materiálu Příplatek k cenám za přesun prováděný bez použití mechanizace pro jakoukoliv výšku objektu</t>
  </si>
  <si>
    <t>726</t>
  </si>
  <si>
    <t>Zdravotechnika - předstěnové instalace</t>
  </si>
  <si>
    <t>106</t>
  </si>
  <si>
    <t>726111031</t>
  </si>
  <si>
    <t>Instalační předstěna - klozet s ovládáním zepředu v 1080 mm závěsný do masivní zděné kce</t>
  </si>
  <si>
    <t>-455170067</t>
  </si>
  <si>
    <t>Předstěnové instalační systémy pro zazdění do masivních zděných konstrukcí pro závěsné klozety ovládání zepředu, stavební výška 1080 mm</t>
  </si>
  <si>
    <t>107</t>
  </si>
  <si>
    <t>726191001</t>
  </si>
  <si>
    <t>Zvukoizolační souprava pro klozet a bidet</t>
  </si>
  <si>
    <t>803709878</t>
  </si>
  <si>
    <t>Ostatní příslušenství instalačních systémů  zvukoizolační souprava pro WC a bidet</t>
  </si>
  <si>
    <t>108</t>
  </si>
  <si>
    <t>726191002</t>
  </si>
  <si>
    <t>Souprava pro předstěnovou montáž</t>
  </si>
  <si>
    <t>743294566</t>
  </si>
  <si>
    <t>Ostatní příslušenství instalačních systémů  souprava pro předstěnovou montáž</t>
  </si>
  <si>
    <t>109</t>
  </si>
  <si>
    <t>998726112</t>
  </si>
  <si>
    <t>Přesun hmot tonážní pro instalační prefabrikáty v objektech v do 12 m</t>
  </si>
  <si>
    <t>1280891021</t>
  </si>
  <si>
    <t>Přesun hmot pro instalační prefabrikáty  stanovený z hmotnosti přesunovaného materiálu vodorovná dopravní vzdálenost do 50 m v objektech výšky přes 6 m do 12 m</t>
  </si>
  <si>
    <t>110</t>
  </si>
  <si>
    <t>998726181</t>
  </si>
  <si>
    <t>Příplatek k přesunu hmot tonážní 726 prováděný bez použití mechanizace</t>
  </si>
  <si>
    <t>-1782998564</t>
  </si>
  <si>
    <t>Přesun hmot pro instalační prefabrikáty  stanovený z hmotnosti přesunovaného materiálu Příplatek k cenám za přesun prováděný bez použití mechanizace pro jakoukoliv výšku objektu</t>
  </si>
  <si>
    <t>727</t>
  </si>
  <si>
    <t>Zdravotechnika - požární ochrana</t>
  </si>
  <si>
    <t>111</t>
  </si>
  <si>
    <t>727111R01</t>
  </si>
  <si>
    <t>Provedení požárních ucpávek, manžety, tmel</t>
  </si>
  <si>
    <t>864665317</t>
  </si>
  <si>
    <t>HZS</t>
  </si>
  <si>
    <t>Hodinové zúčtovací sazby</t>
  </si>
  <si>
    <t>112</t>
  </si>
  <si>
    <t>HZS2491</t>
  </si>
  <si>
    <t>Hodinová zúčtovací sazba dělník zednických výpomocí</t>
  </si>
  <si>
    <t>hod</t>
  </si>
  <si>
    <t>512</t>
  </si>
  <si>
    <t>520851829</t>
  </si>
  <si>
    <t>Hodinové zúčtovací sazby profesí PSV  zednické výpomoci a pomocné práce PSV dělník zednických výpomocí, sekání drážek a prostupů, hrubé zapravení</t>
  </si>
  <si>
    <t>113</t>
  </si>
  <si>
    <t>HZS2492</t>
  </si>
  <si>
    <t>Hodinová zúčtovací sazba pomocný dělník PSV  - demontáže stávajících zařízení</t>
  </si>
  <si>
    <t>-1336130458</t>
  </si>
  <si>
    <t>Hodinové zúčtovací sazby profesí PSV  zednické výpomoci a pomocné práce PSV pomocný dělník PSV</t>
  </si>
  <si>
    <t>VRN</t>
  </si>
  <si>
    <t>Vedlejší rozpočtové náklady</t>
  </si>
  <si>
    <t>VRN9</t>
  </si>
  <si>
    <t>Ostatní náklady</t>
  </si>
  <si>
    <t>114</t>
  </si>
  <si>
    <t>091003000</t>
  </si>
  <si>
    <t>Odvoz a likvidace odpadu</t>
  </si>
  <si>
    <t>1024</t>
  </si>
  <si>
    <t>159468307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</si>
  <si>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</si>
  <si>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</si>
  <si>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</si>
  <si>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</si>
  <si>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</si>
  <si>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</si>
  <si>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</si>
  <si>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</si>
  <si>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</si>
  <si>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</si>
  <si>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</si>
  <si>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</si>
  <si>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</si>
  <si>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</si>
  <si>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</si>
  <si>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</si>
  <si>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</si>
  <si>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</si>
  <si>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</si>
  <si>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</si>
  <si>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</si>
  <si>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</si>
  <si>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</si>
  <si>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</si>
  <si>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</si>
  <si>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</si>
  <si>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</si>
  <si>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</si>
  <si>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</si>
  <si>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</si>
  <si>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</si>
  <si>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</si>
  <si>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</si>
  <si>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</si>
  <si>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</si>
  <si>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</si>
  <si>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</si>
  <si>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</si>
  <si>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</si>
  <si>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</si>
  <si>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</si>
  <si>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</si>
  <si>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</si>
  <si>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</si>
  <si>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</si>
  <si>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</si>
  <si>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</si>
  <si>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</si>
  <si>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</si>
  <si>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</si>
  <si>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</si>
  <si>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</si>
  <si>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</si>
  <si>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</si>
  <si>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</si>
  <si>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</si>
  <si>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</si>
  <si>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</si>
  <si>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</si>
  <si>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</si>
  <si>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</si>
  <si>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</si>
  <si>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</si>
  <si>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</si>
  <si>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</si>
  <si>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</si>
  <si>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</si>
  <si>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</si>
  <si>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</si>
  <si>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</si>
  <si>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</si>
  <si>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</si>
  <si>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</si>
  <si>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</si>
  <si>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</si>
  <si>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</si>
  <si>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</si>
  <si>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</si>
  <si>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</si>
  <si>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</si>
  <si>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</si>
  <si>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</si>
  <si>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</si>
  <si>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</si>
  <si>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</si>
  <si>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</si>
  <si>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</si>
  <si>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</si>
  <si>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</si>
  <si>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</si>
  <si>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</si>
  <si>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</si>
  <si>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</si>
  <si>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</si>
  <si>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</si>
  <si>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</si>
  <si>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</si>
  <si>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</si>
  <si>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</si>
  <si>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</si>
  <si>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</si>
  <si>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</si>
  <si>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</si>
  <si>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</si>
  <si>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</si>
  <si>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</si>
  <si>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</si>
  <si>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</si>
  <si>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</si>
  <si>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</si>
  <si>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</si>
  <si>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</si>
  <si>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</si>
  <si>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</si>
  <si>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</si>
  <si>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</si>
  <si>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</si>
  <si>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</si>
  <si>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</si>
  <si>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</si>
  <si>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</si>
  <si>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</si>
  <si>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</si>
  <si>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</si>
  <si>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</si>
  <si>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</si>
  <si>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</si>
  <si>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</si>
  <si>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</si>
  <si>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</si>
  <si>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</si>
  <si>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</si>
  <si>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</si>
  <si>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</si>
  <si>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</si>
  <si>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</si>
  <si>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</si>
  <si>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</si>
  <si>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</si>
  <si>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</si>
  <si>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</si>
  <si>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</si>
  <si>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</si>
  <si>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</si>
  <si>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</si>
  <si>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</si>
  <si>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</si>
  <si>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</si>
  <si>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</si>
  <si>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</si>
  <si>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</si>
  <si>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</si>
  <si>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</si>
  <si>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</si>
  <si>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</si>
  <si>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</si>
  <si>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</si>
  <si>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</si>
  <si>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</si>
  <si>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</si>
  <si>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</si>
  <si>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</si>
  <si>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</si>
  <si>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</si>
  <si>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</si>
  <si>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</si>
  <si>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</si>
  <si>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</si>
  <si>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</si>
  <si>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</si>
  <si>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</si>
  <si>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</si>
  <si>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</si>
  <si>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</si>
  <si>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</si>
  <si>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</si>
  <si>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</si>
  <si>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</si>
  <si>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</si>
  <si>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</si>
  <si>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</si>
  <si>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</si>
  <si>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721211R01</t>
  </si>
  <si>
    <t>Vtok terasový s vodorovným stavitelným odtokem DN 50/75 se suchou klapkou, s elektrickým samoregulačním ohřevem</t>
  </si>
  <si>
    <t>Podlahové vpusti terasové (balkonové) vtoky s vodorovným stavitelným odtokem DN 50/75 se suchou klapkou a svislým odtokem 75/110, s elektrickým samoregulačním ohřevem</t>
  </si>
  <si>
    <t>721233R01</t>
  </si>
  <si>
    <t>Střešní vtok polypropylen PP pro ploché střechy svislý odtok DN 110, s elektrickým samoregulačním ohřevem</t>
  </si>
  <si>
    <t>Střešní vtoky (vpusti) polypropylenové (PP) pro ploché střechy s odtokem svislým DN 110, s elektrickým samoregulačním ohřevem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</si>
</sst>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1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5" t="s">
        <v>8</v>
      </c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2" t="s">
        <v>17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8"/>
      <c r="AQ5" s="30"/>
      <c r="BE5" s="30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4" t="s">
        <v>20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8"/>
      <c r="AQ6" s="30"/>
      <c r="BE6" s="30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1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0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1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01"/>
      <c r="BS13" s="23" t="s">
        <v>9</v>
      </c>
    </row>
    <row r="14" spans="1:74">
      <c r="B14" s="27"/>
      <c r="C14" s="28"/>
      <c r="D14" s="28"/>
      <c r="E14" s="305" t="s">
        <v>32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0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0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1"/>
      <c r="BS19" s="23" t="s">
        <v>9</v>
      </c>
    </row>
    <row r="20" spans="2:71" ht="16.5" customHeight="1">
      <c r="B20" s="27"/>
      <c r="C20" s="28"/>
      <c r="D20" s="28"/>
      <c r="E20" s="307" t="s">
        <v>5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28"/>
      <c r="AP20" s="28"/>
      <c r="AQ20" s="30"/>
      <c r="BE20" s="30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08">
        <f>ROUND(AG51,2)</f>
        <v>0</v>
      </c>
      <c r="AL23" s="309"/>
      <c r="AM23" s="309"/>
      <c r="AN23" s="309"/>
      <c r="AO23" s="309"/>
      <c r="AP23" s="41"/>
      <c r="AQ23" s="44"/>
      <c r="BE23" s="30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0" t="s">
        <v>38</v>
      </c>
      <c r="M25" s="310"/>
      <c r="N25" s="310"/>
      <c r="O25" s="310"/>
      <c r="P25" s="41"/>
      <c r="Q25" s="41"/>
      <c r="R25" s="41"/>
      <c r="S25" s="41"/>
      <c r="T25" s="41"/>
      <c r="U25" s="41"/>
      <c r="V25" s="41"/>
      <c r="W25" s="310" t="s">
        <v>39</v>
      </c>
      <c r="X25" s="310"/>
      <c r="Y25" s="310"/>
      <c r="Z25" s="310"/>
      <c r="AA25" s="310"/>
      <c r="AB25" s="310"/>
      <c r="AC25" s="310"/>
      <c r="AD25" s="310"/>
      <c r="AE25" s="310"/>
      <c r="AF25" s="41"/>
      <c r="AG25" s="41"/>
      <c r="AH25" s="41"/>
      <c r="AI25" s="41"/>
      <c r="AJ25" s="41"/>
      <c r="AK25" s="310" t="s">
        <v>40</v>
      </c>
      <c r="AL25" s="310"/>
      <c r="AM25" s="310"/>
      <c r="AN25" s="310"/>
      <c r="AO25" s="310"/>
      <c r="AP25" s="41"/>
      <c r="AQ25" s="44"/>
      <c r="BE25" s="30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1">
        <v>0.21</v>
      </c>
      <c r="M26" s="312"/>
      <c r="N26" s="312"/>
      <c r="O26" s="312"/>
      <c r="P26" s="47"/>
      <c r="Q26" s="47"/>
      <c r="R26" s="47"/>
      <c r="S26" s="47"/>
      <c r="T26" s="47"/>
      <c r="U26" s="47"/>
      <c r="V26" s="47"/>
      <c r="W26" s="313">
        <f>ROUND(AZ51,2)</f>
        <v>0</v>
      </c>
      <c r="X26" s="312"/>
      <c r="Y26" s="312"/>
      <c r="Z26" s="312"/>
      <c r="AA26" s="312"/>
      <c r="AB26" s="312"/>
      <c r="AC26" s="312"/>
      <c r="AD26" s="312"/>
      <c r="AE26" s="312"/>
      <c r="AF26" s="47"/>
      <c r="AG26" s="47"/>
      <c r="AH26" s="47"/>
      <c r="AI26" s="47"/>
      <c r="AJ26" s="47"/>
      <c r="AK26" s="313">
        <f>ROUND(AV51,2)</f>
        <v>0</v>
      </c>
      <c r="AL26" s="312"/>
      <c r="AM26" s="312"/>
      <c r="AN26" s="312"/>
      <c r="AO26" s="312"/>
      <c r="AP26" s="47"/>
      <c r="AQ26" s="49"/>
      <c r="BE26" s="30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1">
        <v>0.15</v>
      </c>
      <c r="M27" s="312"/>
      <c r="N27" s="312"/>
      <c r="O27" s="312"/>
      <c r="P27" s="47"/>
      <c r="Q27" s="47"/>
      <c r="R27" s="47"/>
      <c r="S27" s="47"/>
      <c r="T27" s="47"/>
      <c r="U27" s="47"/>
      <c r="V27" s="47"/>
      <c r="W27" s="313">
        <f>ROUND(BA51,2)</f>
        <v>0</v>
      </c>
      <c r="X27" s="312"/>
      <c r="Y27" s="312"/>
      <c r="Z27" s="312"/>
      <c r="AA27" s="312"/>
      <c r="AB27" s="312"/>
      <c r="AC27" s="312"/>
      <c r="AD27" s="312"/>
      <c r="AE27" s="312"/>
      <c r="AF27" s="47"/>
      <c r="AG27" s="47"/>
      <c r="AH27" s="47"/>
      <c r="AI27" s="47"/>
      <c r="AJ27" s="47"/>
      <c r="AK27" s="313">
        <f>ROUND(AW51,2)</f>
        <v>0</v>
      </c>
      <c r="AL27" s="312"/>
      <c r="AM27" s="312"/>
      <c r="AN27" s="312"/>
      <c r="AO27" s="312"/>
      <c r="AP27" s="47"/>
      <c r="AQ27" s="49"/>
      <c r="BE27" s="30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1">
        <v>0.21</v>
      </c>
      <c r="M28" s="312"/>
      <c r="N28" s="312"/>
      <c r="O28" s="312"/>
      <c r="P28" s="47"/>
      <c r="Q28" s="47"/>
      <c r="R28" s="47"/>
      <c r="S28" s="47"/>
      <c r="T28" s="47"/>
      <c r="U28" s="47"/>
      <c r="V28" s="47"/>
      <c r="W28" s="313">
        <f>ROUND(BB51,2)</f>
        <v>0</v>
      </c>
      <c r="X28" s="312"/>
      <c r="Y28" s="312"/>
      <c r="Z28" s="312"/>
      <c r="AA28" s="312"/>
      <c r="AB28" s="312"/>
      <c r="AC28" s="312"/>
      <c r="AD28" s="312"/>
      <c r="AE28" s="312"/>
      <c r="AF28" s="47"/>
      <c r="AG28" s="47"/>
      <c r="AH28" s="47"/>
      <c r="AI28" s="47"/>
      <c r="AJ28" s="47"/>
      <c r="AK28" s="313">
        <v>0</v>
      </c>
      <c r="AL28" s="312"/>
      <c r="AM28" s="312"/>
      <c r="AN28" s="312"/>
      <c r="AO28" s="312"/>
      <c r="AP28" s="47"/>
      <c r="AQ28" s="49"/>
      <c r="BE28" s="30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1">
        <v>0.15</v>
      </c>
      <c r="M29" s="312"/>
      <c r="N29" s="312"/>
      <c r="O29" s="312"/>
      <c r="P29" s="47"/>
      <c r="Q29" s="47"/>
      <c r="R29" s="47"/>
      <c r="S29" s="47"/>
      <c r="T29" s="47"/>
      <c r="U29" s="47"/>
      <c r="V29" s="47"/>
      <c r="W29" s="313">
        <f>ROUND(BC51,2)</f>
        <v>0</v>
      </c>
      <c r="X29" s="312"/>
      <c r="Y29" s="312"/>
      <c r="Z29" s="312"/>
      <c r="AA29" s="312"/>
      <c r="AB29" s="312"/>
      <c r="AC29" s="312"/>
      <c r="AD29" s="312"/>
      <c r="AE29" s="312"/>
      <c r="AF29" s="47"/>
      <c r="AG29" s="47"/>
      <c r="AH29" s="47"/>
      <c r="AI29" s="47"/>
      <c r="AJ29" s="47"/>
      <c r="AK29" s="313">
        <v>0</v>
      </c>
      <c r="AL29" s="312"/>
      <c r="AM29" s="312"/>
      <c r="AN29" s="312"/>
      <c r="AO29" s="312"/>
      <c r="AP29" s="47"/>
      <c r="AQ29" s="49"/>
      <c r="BE29" s="30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1">
        <v>0</v>
      </c>
      <c r="M30" s="312"/>
      <c r="N30" s="312"/>
      <c r="O30" s="312"/>
      <c r="P30" s="47"/>
      <c r="Q30" s="47"/>
      <c r="R30" s="47"/>
      <c r="S30" s="47"/>
      <c r="T30" s="47"/>
      <c r="U30" s="47"/>
      <c r="V30" s="47"/>
      <c r="W30" s="313">
        <f>ROUND(BD51,2)</f>
        <v>0</v>
      </c>
      <c r="X30" s="312"/>
      <c r="Y30" s="312"/>
      <c r="Z30" s="312"/>
      <c r="AA30" s="312"/>
      <c r="AB30" s="312"/>
      <c r="AC30" s="312"/>
      <c r="AD30" s="312"/>
      <c r="AE30" s="312"/>
      <c r="AF30" s="47"/>
      <c r="AG30" s="47"/>
      <c r="AH30" s="47"/>
      <c r="AI30" s="47"/>
      <c r="AJ30" s="47"/>
      <c r="AK30" s="313">
        <v>0</v>
      </c>
      <c r="AL30" s="312"/>
      <c r="AM30" s="312"/>
      <c r="AN30" s="312"/>
      <c r="AO30" s="312"/>
      <c r="AP30" s="47"/>
      <c r="AQ30" s="49"/>
      <c r="BE30" s="30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14" t="s">
        <v>49</v>
      </c>
      <c r="Y32" s="315"/>
      <c r="Z32" s="315"/>
      <c r="AA32" s="315"/>
      <c r="AB32" s="315"/>
      <c r="AC32" s="52"/>
      <c r="AD32" s="52"/>
      <c r="AE32" s="52"/>
      <c r="AF32" s="52"/>
      <c r="AG32" s="52"/>
      <c r="AH32" s="52"/>
      <c r="AI32" s="52"/>
      <c r="AJ32" s="52"/>
      <c r="AK32" s="316">
        <f>SUM(AK23:AK30)</f>
        <v>0</v>
      </c>
      <c r="AL32" s="315"/>
      <c r="AM32" s="315"/>
      <c r="AN32" s="315"/>
      <c r="AO32" s="317"/>
      <c r="AP32" s="50"/>
      <c r="AQ32" s="54"/>
      <c r="BE32" s="30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A2018266_1</v>
      </c>
      <c r="AR41" s="61"/>
    </row>
    <row r="42" spans="2:56" s="4" customFormat="1" ht="36.950000000000003" customHeight="1">
      <c r="B42" s="63"/>
      <c r="C42" s="64" t="s">
        <v>19</v>
      </c>
      <c r="L42" s="318" t="str">
        <f>K6</f>
        <v>STAVEBNÍ ÚPRAVY A PŘÍSTAVBA OBJEKTU ul. Švermova č.p.100</v>
      </c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>p.p.č. 35, 32/1 a 34/1 k.ú. Ostašov u Liberce</v>
      </c>
      <c r="AI44" s="62" t="s">
        <v>25</v>
      </c>
      <c r="AM44" s="320" t="str">
        <f>IF(AN8= "","",AN8)</f>
        <v>3. 9. 2018</v>
      </c>
      <c r="AN44" s="320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Statutární město Liberec </v>
      </c>
      <c r="AI46" s="62" t="s">
        <v>33</v>
      </c>
      <c r="AM46" s="321" t="str">
        <f>IF(E17="","",E17)</f>
        <v>FS Vision, s.r.o., EnergySim s.r.o.</v>
      </c>
      <c r="AN46" s="321"/>
      <c r="AO46" s="321"/>
      <c r="AP46" s="321"/>
      <c r="AR46" s="40"/>
      <c r="AS46" s="322" t="s">
        <v>51</v>
      </c>
      <c r="AT46" s="323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31</v>
      </c>
      <c r="L47" s="3" t="str">
        <f>IF(E14= "Vyplň údaj","",E14)</f>
        <v/>
      </c>
      <c r="AR47" s="40"/>
      <c r="AS47" s="324"/>
      <c r="AT47" s="325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4"/>
      <c r="AT48" s="325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6" t="s">
        <v>52</v>
      </c>
      <c r="D49" s="327"/>
      <c r="E49" s="327"/>
      <c r="F49" s="327"/>
      <c r="G49" s="327"/>
      <c r="H49" s="70"/>
      <c r="I49" s="328" t="s">
        <v>53</v>
      </c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27"/>
      <c r="AB49" s="327"/>
      <c r="AC49" s="327"/>
      <c r="AD49" s="327"/>
      <c r="AE49" s="327"/>
      <c r="AF49" s="327"/>
      <c r="AG49" s="329" t="s">
        <v>54</v>
      </c>
      <c r="AH49" s="327"/>
      <c r="AI49" s="327"/>
      <c r="AJ49" s="327"/>
      <c r="AK49" s="327"/>
      <c r="AL49" s="327"/>
      <c r="AM49" s="327"/>
      <c r="AN49" s="328" t="s">
        <v>55</v>
      </c>
      <c r="AO49" s="327"/>
      <c r="AP49" s="327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3">
        <f>ROUND(AG52,2)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32" t="s">
        <v>76</v>
      </c>
      <c r="E52" s="332"/>
      <c r="F52" s="332"/>
      <c r="G52" s="332"/>
      <c r="H52" s="332"/>
      <c r="I52" s="87"/>
      <c r="J52" s="332" t="s">
        <v>77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0">
        <f>'D.1.4.A - zdravotechnika'!J27</f>
        <v>0</v>
      </c>
      <c r="AH52" s="331"/>
      <c r="AI52" s="331"/>
      <c r="AJ52" s="331"/>
      <c r="AK52" s="331"/>
      <c r="AL52" s="331"/>
      <c r="AM52" s="331"/>
      <c r="AN52" s="330">
        <f>SUM(AG52,AT52)</f>
        <v>0</v>
      </c>
      <c r="AO52" s="331"/>
      <c r="AP52" s="331"/>
      <c r="AQ52" s="88" t="s">
        <v>78</v>
      </c>
      <c r="AR52" s="85"/>
      <c r="AS52" s="89">
        <v>0</v>
      </c>
      <c r="AT52" s="90">
        <f>ROUND(SUM(AV52:AW52),2)</f>
        <v>0</v>
      </c>
      <c r="AU52" s="91">
        <f>'D.1.4.A - zdravotechnika'!P89</f>
        <v>0</v>
      </c>
      <c r="AV52" s="90">
        <f>'D.1.4.A - zdravotechnika'!J30</f>
        <v>0</v>
      </c>
      <c r="AW52" s="90">
        <f>'D.1.4.A - zdravotechnika'!J31</f>
        <v>0</v>
      </c>
      <c r="AX52" s="90">
        <f>'D.1.4.A - zdravotechnika'!J32</f>
        <v>0</v>
      </c>
      <c r="AY52" s="90">
        <f>'D.1.4.A - zdravotechnika'!J33</f>
        <v>0</v>
      </c>
      <c r="AZ52" s="90">
        <f>'D.1.4.A - zdravotechnika'!F30</f>
        <v>0</v>
      </c>
      <c r="BA52" s="90">
        <f>'D.1.4.A - zdravotechnika'!F31</f>
        <v>0</v>
      </c>
      <c r="BB52" s="90">
        <f>'D.1.4.A - zdravotechnika'!F32</f>
        <v>0</v>
      </c>
      <c r="BC52" s="90">
        <f>'D.1.4.A - zdravotechnika'!F33</f>
        <v>0</v>
      </c>
      <c r="BD52" s="92">
        <f>'D.1.4.A - zdravotechnika'!F34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.1.4.A - zdravotechnika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09"/>
  <sheetViews>
    <sheetView showGridLines="0" tabSelected="1" workbookViewId="0">
      <pane ySplit="1" topLeftCell="A199" activePane="bottomLeft" state="frozen"/>
      <selection pane="bottomLeft" activeCell="E220" sqref="E220:F2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45" t="s">
        <v>83</v>
      </c>
      <c r="H1" s="345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 t="s">
        <v>8</v>
      </c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3" t="s">
        <v>80</v>
      </c>
      <c r="AZ2" s="99" t="s">
        <v>87</v>
      </c>
      <c r="BA2" s="99" t="s">
        <v>5</v>
      </c>
      <c r="BB2" s="99" t="s">
        <v>5</v>
      </c>
      <c r="BC2" s="99" t="s">
        <v>88</v>
      </c>
      <c r="BD2" s="99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0"/>
      <c r="J3" s="25"/>
      <c r="K3" s="26"/>
      <c r="AT3" s="23" t="s">
        <v>81</v>
      </c>
      <c r="AZ3" s="99" t="s">
        <v>89</v>
      </c>
      <c r="BA3" s="99" t="s">
        <v>5</v>
      </c>
      <c r="BB3" s="99" t="s">
        <v>5</v>
      </c>
      <c r="BC3" s="99" t="s">
        <v>90</v>
      </c>
      <c r="BD3" s="99" t="s">
        <v>81</v>
      </c>
    </row>
    <row r="4" spans="1:70" ht="36.950000000000003" customHeight="1">
      <c r="B4" s="27"/>
      <c r="C4" s="28"/>
      <c r="D4" s="29" t="s">
        <v>91</v>
      </c>
      <c r="E4" s="28"/>
      <c r="F4" s="28"/>
      <c r="G4" s="28"/>
      <c r="H4" s="28"/>
      <c r="I4" s="101"/>
      <c r="J4" s="28"/>
      <c r="K4" s="30"/>
      <c r="M4" s="31" t="s">
        <v>13</v>
      </c>
      <c r="AT4" s="23" t="s">
        <v>6</v>
      </c>
      <c r="AZ4" s="99" t="s">
        <v>92</v>
      </c>
      <c r="BA4" s="99" t="s">
        <v>5</v>
      </c>
      <c r="BB4" s="99" t="s">
        <v>5</v>
      </c>
      <c r="BC4" s="99" t="s">
        <v>93</v>
      </c>
      <c r="BD4" s="99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01"/>
      <c r="J5" s="28"/>
      <c r="K5" s="30"/>
      <c r="AZ5" s="99" t="s">
        <v>94</v>
      </c>
      <c r="BA5" s="99" t="s">
        <v>5</v>
      </c>
      <c r="BB5" s="99" t="s">
        <v>5</v>
      </c>
      <c r="BC5" s="99" t="s">
        <v>95</v>
      </c>
      <c r="BD5" s="99" t="s">
        <v>81</v>
      </c>
    </row>
    <row r="6" spans="1:70">
      <c r="B6" s="27"/>
      <c r="C6" s="28"/>
      <c r="D6" s="36" t="s">
        <v>19</v>
      </c>
      <c r="E6" s="28"/>
      <c r="F6" s="28"/>
      <c r="G6" s="28"/>
      <c r="H6" s="28"/>
      <c r="I6" s="101"/>
      <c r="J6" s="28"/>
      <c r="K6" s="30"/>
      <c r="AZ6" s="99" t="s">
        <v>96</v>
      </c>
      <c r="BA6" s="99" t="s">
        <v>5</v>
      </c>
      <c r="BB6" s="99" t="s">
        <v>5</v>
      </c>
      <c r="BC6" s="99" t="s">
        <v>97</v>
      </c>
      <c r="BD6" s="99" t="s">
        <v>81</v>
      </c>
    </row>
    <row r="7" spans="1:70" ht="16.5" customHeight="1">
      <c r="B7" s="27"/>
      <c r="C7" s="28"/>
      <c r="D7" s="28"/>
      <c r="E7" s="337" t="str">
        <f>'Rekapitulace stavby'!K6</f>
        <v>STAVEBNÍ ÚPRAVY A PŘÍSTAVBA OBJEKTU ul. Švermova č.p.100</v>
      </c>
      <c r="F7" s="338"/>
      <c r="G7" s="338"/>
      <c r="H7" s="338"/>
      <c r="I7" s="101"/>
      <c r="J7" s="28"/>
      <c r="K7" s="30"/>
    </row>
    <row r="8" spans="1:70" s="1" customFormat="1">
      <c r="B8" s="40"/>
      <c r="C8" s="41"/>
      <c r="D8" s="36" t="s">
        <v>98</v>
      </c>
      <c r="E8" s="41"/>
      <c r="F8" s="41"/>
      <c r="G8" s="41"/>
      <c r="H8" s="41"/>
      <c r="I8" s="102"/>
      <c r="J8" s="41"/>
      <c r="K8" s="44"/>
    </row>
    <row r="9" spans="1:70" s="1" customFormat="1" ht="36.950000000000003" customHeight="1">
      <c r="B9" s="40"/>
      <c r="C9" s="41"/>
      <c r="D9" s="41"/>
      <c r="E9" s="339" t="s">
        <v>99</v>
      </c>
      <c r="F9" s="340"/>
      <c r="G9" s="340"/>
      <c r="H9" s="340"/>
      <c r="I9" s="102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2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3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3" t="s">
        <v>25</v>
      </c>
      <c r="J12" s="104" t="str">
        <f>'Rekapitulace stavby'!AN8</f>
        <v>3. 9. 2018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2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3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3" t="s">
        <v>30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2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3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3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2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3" t="s">
        <v>28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3" t="s">
        <v>30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2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2"/>
      <c r="J23" s="41"/>
      <c r="K23" s="44"/>
    </row>
    <row r="24" spans="2:11" s="6" customFormat="1" ht="128.25" customHeight="1">
      <c r="B24" s="105"/>
      <c r="C24" s="106"/>
      <c r="D24" s="106"/>
      <c r="E24" s="307" t="s">
        <v>100</v>
      </c>
      <c r="F24" s="307"/>
      <c r="G24" s="307"/>
      <c r="H24" s="307"/>
      <c r="I24" s="107"/>
      <c r="J24" s="106"/>
      <c r="K24" s="108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2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9"/>
      <c r="J26" s="67"/>
      <c r="K26" s="110"/>
    </row>
    <row r="27" spans="2:11" s="1" customFormat="1" ht="25.35" customHeight="1">
      <c r="B27" s="40"/>
      <c r="C27" s="41"/>
      <c r="D27" s="111" t="s">
        <v>37</v>
      </c>
      <c r="E27" s="41"/>
      <c r="F27" s="41"/>
      <c r="G27" s="41"/>
      <c r="H27" s="41"/>
      <c r="I27" s="102"/>
      <c r="J27" s="112">
        <f>ROUND(J89,2)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9"/>
      <c r="J28" s="67"/>
      <c r="K28" s="110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3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4">
        <f>ROUND(SUM(BE89:BE408), 2)</f>
        <v>0</v>
      </c>
      <c r="G30" s="41"/>
      <c r="H30" s="41"/>
      <c r="I30" s="115">
        <v>0.21</v>
      </c>
      <c r="J30" s="114">
        <f>ROUND(ROUND((SUM(BE89:BE408)),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4">
        <f>ROUND(SUM(BF89:BF408), 2)</f>
        <v>0</v>
      </c>
      <c r="G31" s="41"/>
      <c r="H31" s="41"/>
      <c r="I31" s="115">
        <v>0.15</v>
      </c>
      <c r="J31" s="114">
        <f>ROUND(ROUND((SUM(BF89:BF408)),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4">
        <f>ROUND(SUM(BG89:BG408), 2)</f>
        <v>0</v>
      </c>
      <c r="G32" s="41"/>
      <c r="H32" s="41"/>
      <c r="I32" s="115">
        <v>0.21</v>
      </c>
      <c r="J32" s="114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4">
        <f>ROUND(SUM(BH89:BH408), 2)</f>
        <v>0</v>
      </c>
      <c r="G33" s="41"/>
      <c r="H33" s="41"/>
      <c r="I33" s="115">
        <v>0.15</v>
      </c>
      <c r="J33" s="114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4">
        <f>ROUND(SUM(BI89:BI408), 2)</f>
        <v>0</v>
      </c>
      <c r="G34" s="41"/>
      <c r="H34" s="41"/>
      <c r="I34" s="115">
        <v>0</v>
      </c>
      <c r="J34" s="114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2"/>
      <c r="J35" s="41"/>
      <c r="K35" s="44"/>
    </row>
    <row r="36" spans="2:11" s="1" customFormat="1" ht="25.35" customHeight="1">
      <c r="B36" s="40"/>
      <c r="C36" s="116"/>
      <c r="D36" s="117" t="s">
        <v>47</v>
      </c>
      <c r="E36" s="70"/>
      <c r="F36" s="70"/>
      <c r="G36" s="118" t="s">
        <v>48</v>
      </c>
      <c r="H36" s="119" t="s">
        <v>49</v>
      </c>
      <c r="I36" s="120"/>
      <c r="J36" s="121">
        <f>SUM(J27:J34)</f>
        <v>0</v>
      </c>
      <c r="K36" s="122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3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4"/>
      <c r="J41" s="59"/>
      <c r="K41" s="125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02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2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2"/>
      <c r="J44" s="41"/>
      <c r="K44" s="44"/>
    </row>
    <row r="45" spans="2:11" s="1" customFormat="1" ht="16.5" customHeight="1">
      <c r="B45" s="40"/>
      <c r="C45" s="41"/>
      <c r="D45" s="41"/>
      <c r="E45" s="337" t="str">
        <f>E7</f>
        <v>STAVEBNÍ ÚPRAVY A PŘÍSTAVBA OBJEKTU ul. Švermova č.p.100</v>
      </c>
      <c r="F45" s="338"/>
      <c r="G45" s="338"/>
      <c r="H45" s="338"/>
      <c r="I45" s="102"/>
      <c r="J45" s="41"/>
      <c r="K45" s="44"/>
    </row>
    <row r="46" spans="2:11" s="1" customFormat="1" ht="14.45" customHeight="1">
      <c r="B46" s="40"/>
      <c r="C46" s="36" t="s">
        <v>98</v>
      </c>
      <c r="D46" s="41"/>
      <c r="E46" s="41"/>
      <c r="F46" s="41"/>
      <c r="G46" s="41"/>
      <c r="H46" s="41"/>
      <c r="I46" s="102"/>
      <c r="J46" s="41"/>
      <c r="K46" s="44"/>
    </row>
    <row r="47" spans="2:11" s="1" customFormat="1" ht="17.25" customHeight="1">
      <c r="B47" s="40"/>
      <c r="C47" s="41"/>
      <c r="D47" s="41"/>
      <c r="E47" s="339" t="str">
        <f>E9</f>
        <v>D.1.4.A - zdravotechnika</v>
      </c>
      <c r="F47" s="340"/>
      <c r="G47" s="340"/>
      <c r="H47" s="340"/>
      <c r="I47" s="102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2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p.p.č. 35, 32/1 a 34/1 k.ú. Ostašov u Liberce</v>
      </c>
      <c r="G49" s="41"/>
      <c r="H49" s="41"/>
      <c r="I49" s="103" t="s">
        <v>25</v>
      </c>
      <c r="J49" s="104" t="str">
        <f>IF(J12="","",J12)</f>
        <v>3. 9. 2018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2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Statutární město Liberec </v>
      </c>
      <c r="G51" s="41"/>
      <c r="H51" s="41"/>
      <c r="I51" s="103" t="s">
        <v>33</v>
      </c>
      <c r="J51" s="307" t="str">
        <f>E21</f>
        <v>FS Vision, s.r.o., EnergySim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2"/>
      <c r="J52" s="3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2"/>
      <c r="J53" s="41"/>
      <c r="K53" s="44"/>
    </row>
    <row r="54" spans="2:47" s="1" customFormat="1" ht="29.25" customHeight="1">
      <c r="B54" s="40"/>
      <c r="C54" s="126" t="s">
        <v>102</v>
      </c>
      <c r="D54" s="116"/>
      <c r="E54" s="116"/>
      <c r="F54" s="116"/>
      <c r="G54" s="116"/>
      <c r="H54" s="116"/>
      <c r="I54" s="127"/>
      <c r="J54" s="128" t="s">
        <v>103</v>
      </c>
      <c r="K54" s="129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2"/>
      <c r="J55" s="41"/>
      <c r="K55" s="44"/>
    </row>
    <row r="56" spans="2:47" s="1" customFormat="1" ht="29.25" customHeight="1">
      <c r="B56" s="40"/>
      <c r="C56" s="130" t="s">
        <v>104</v>
      </c>
      <c r="D56" s="41"/>
      <c r="E56" s="41"/>
      <c r="F56" s="41"/>
      <c r="G56" s="41"/>
      <c r="H56" s="41"/>
      <c r="I56" s="102"/>
      <c r="J56" s="112">
        <f>J89</f>
        <v>0</v>
      </c>
      <c r="K56" s="44"/>
      <c r="AU56" s="23" t="s">
        <v>105</v>
      </c>
    </row>
    <row r="57" spans="2:47" s="7" customFormat="1" ht="24.95" customHeight="1">
      <c r="B57" s="131"/>
      <c r="C57" s="132"/>
      <c r="D57" s="133" t="s">
        <v>106</v>
      </c>
      <c r="E57" s="134"/>
      <c r="F57" s="134"/>
      <c r="G57" s="134"/>
      <c r="H57" s="134"/>
      <c r="I57" s="135"/>
      <c r="J57" s="136">
        <f>J90</f>
        <v>0</v>
      </c>
      <c r="K57" s="137"/>
    </row>
    <row r="58" spans="2:47" s="8" customFormat="1" ht="19.899999999999999" customHeight="1">
      <c r="B58" s="138"/>
      <c r="C58" s="139"/>
      <c r="D58" s="140" t="s">
        <v>107</v>
      </c>
      <c r="E58" s="141"/>
      <c r="F58" s="141"/>
      <c r="G58" s="141"/>
      <c r="H58" s="141"/>
      <c r="I58" s="142"/>
      <c r="J58" s="143">
        <f>J91</f>
        <v>0</v>
      </c>
      <c r="K58" s="144"/>
    </row>
    <row r="59" spans="2:47" s="8" customFormat="1" ht="19.899999999999999" customHeight="1">
      <c r="B59" s="138"/>
      <c r="C59" s="139"/>
      <c r="D59" s="140" t="s">
        <v>108</v>
      </c>
      <c r="E59" s="141"/>
      <c r="F59" s="141"/>
      <c r="G59" s="141"/>
      <c r="H59" s="141"/>
      <c r="I59" s="142"/>
      <c r="J59" s="143">
        <f>J143</f>
        <v>0</v>
      </c>
      <c r="K59" s="144"/>
    </row>
    <row r="60" spans="2:47" s="7" customFormat="1" ht="24.95" customHeight="1">
      <c r="B60" s="131"/>
      <c r="C60" s="132"/>
      <c r="D60" s="133" t="s">
        <v>109</v>
      </c>
      <c r="E60" s="134"/>
      <c r="F60" s="134"/>
      <c r="G60" s="134"/>
      <c r="H60" s="134"/>
      <c r="I60" s="135"/>
      <c r="J60" s="136">
        <f>J147</f>
        <v>0</v>
      </c>
      <c r="K60" s="137"/>
    </row>
    <row r="61" spans="2:47" s="8" customFormat="1" ht="19.899999999999999" customHeight="1">
      <c r="B61" s="138"/>
      <c r="C61" s="139"/>
      <c r="D61" s="140" t="s">
        <v>110</v>
      </c>
      <c r="E61" s="141"/>
      <c r="F61" s="141"/>
      <c r="G61" s="141"/>
      <c r="H61" s="141"/>
      <c r="I61" s="142"/>
      <c r="J61" s="143">
        <f>J148</f>
        <v>0</v>
      </c>
      <c r="K61" s="144"/>
    </row>
    <row r="62" spans="2:47" s="8" customFormat="1" ht="19.899999999999999" customHeight="1">
      <c r="B62" s="138"/>
      <c r="C62" s="139"/>
      <c r="D62" s="140" t="s">
        <v>111</v>
      </c>
      <c r="E62" s="141"/>
      <c r="F62" s="141"/>
      <c r="G62" s="141"/>
      <c r="H62" s="141"/>
      <c r="I62" s="142"/>
      <c r="J62" s="143">
        <f>J233</f>
        <v>0</v>
      </c>
      <c r="K62" s="144"/>
    </row>
    <row r="63" spans="2:47" s="8" customFormat="1" ht="19.899999999999999" customHeight="1">
      <c r="B63" s="138"/>
      <c r="C63" s="139"/>
      <c r="D63" s="140" t="s">
        <v>112</v>
      </c>
      <c r="E63" s="141"/>
      <c r="F63" s="141"/>
      <c r="G63" s="141"/>
      <c r="H63" s="141"/>
      <c r="I63" s="142"/>
      <c r="J63" s="143">
        <f>J314</f>
        <v>0</v>
      </c>
      <c r="K63" s="144"/>
    </row>
    <row r="64" spans="2:47" s="8" customFormat="1" ht="19.899999999999999" customHeight="1">
      <c r="B64" s="138"/>
      <c r="C64" s="139"/>
      <c r="D64" s="140" t="s">
        <v>113</v>
      </c>
      <c r="E64" s="141"/>
      <c r="F64" s="141"/>
      <c r="G64" s="141"/>
      <c r="H64" s="141"/>
      <c r="I64" s="142"/>
      <c r="J64" s="143">
        <f>J317</f>
        <v>0</v>
      </c>
      <c r="K64" s="144"/>
    </row>
    <row r="65" spans="2:12" s="8" customFormat="1" ht="19.899999999999999" customHeight="1">
      <c r="B65" s="138"/>
      <c r="C65" s="139"/>
      <c r="D65" s="140" t="s">
        <v>114</v>
      </c>
      <c r="E65" s="141"/>
      <c r="F65" s="141"/>
      <c r="G65" s="141"/>
      <c r="H65" s="141"/>
      <c r="I65" s="142"/>
      <c r="J65" s="143">
        <f>J386</f>
        <v>0</v>
      </c>
      <c r="K65" s="144"/>
    </row>
    <row r="66" spans="2:12" s="8" customFormat="1" ht="19.899999999999999" customHeight="1">
      <c r="B66" s="138"/>
      <c r="C66" s="139"/>
      <c r="D66" s="140" t="s">
        <v>115</v>
      </c>
      <c r="E66" s="141"/>
      <c r="F66" s="141"/>
      <c r="G66" s="141"/>
      <c r="H66" s="141"/>
      <c r="I66" s="142"/>
      <c r="J66" s="143">
        <f>J397</f>
        <v>0</v>
      </c>
      <c r="K66" s="144"/>
    </row>
    <row r="67" spans="2:12" s="7" customFormat="1" ht="24.95" customHeight="1">
      <c r="B67" s="131"/>
      <c r="C67" s="132"/>
      <c r="D67" s="133" t="s">
        <v>116</v>
      </c>
      <c r="E67" s="134"/>
      <c r="F67" s="134"/>
      <c r="G67" s="134"/>
      <c r="H67" s="134"/>
      <c r="I67" s="135"/>
      <c r="J67" s="136">
        <f>J400</f>
        <v>0</v>
      </c>
      <c r="K67" s="137"/>
    </row>
    <row r="68" spans="2:12" s="7" customFormat="1" ht="24.95" customHeight="1">
      <c r="B68" s="131"/>
      <c r="C68" s="132"/>
      <c r="D68" s="133" t="s">
        <v>117</v>
      </c>
      <c r="E68" s="134"/>
      <c r="F68" s="134"/>
      <c r="G68" s="134"/>
      <c r="H68" s="134"/>
      <c r="I68" s="135"/>
      <c r="J68" s="136">
        <f>J405</f>
        <v>0</v>
      </c>
      <c r="K68" s="137"/>
    </row>
    <row r="69" spans="2:12" s="8" customFormat="1" ht="19.899999999999999" customHeight="1">
      <c r="B69" s="138"/>
      <c r="C69" s="139"/>
      <c r="D69" s="140" t="s">
        <v>118</v>
      </c>
      <c r="E69" s="141"/>
      <c r="F69" s="141"/>
      <c r="G69" s="141"/>
      <c r="H69" s="141"/>
      <c r="I69" s="142"/>
      <c r="J69" s="143">
        <f>J406</f>
        <v>0</v>
      </c>
      <c r="K69" s="144"/>
    </row>
    <row r="70" spans="2:12" s="1" customFormat="1" ht="21.75" customHeight="1">
      <c r="B70" s="40"/>
      <c r="C70" s="41"/>
      <c r="D70" s="41"/>
      <c r="E70" s="41"/>
      <c r="F70" s="41"/>
      <c r="G70" s="41"/>
      <c r="H70" s="41"/>
      <c r="I70" s="102"/>
      <c r="J70" s="41"/>
      <c r="K70" s="4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23"/>
      <c r="J71" s="56"/>
      <c r="K71" s="57"/>
    </row>
    <row r="75" spans="2:12" s="1" customFormat="1" ht="6.95" customHeight="1">
      <c r="B75" s="58"/>
      <c r="C75" s="59"/>
      <c r="D75" s="59"/>
      <c r="E75" s="59"/>
      <c r="F75" s="59"/>
      <c r="G75" s="59"/>
      <c r="H75" s="59"/>
      <c r="I75" s="124"/>
      <c r="J75" s="59"/>
      <c r="K75" s="59"/>
      <c r="L75" s="40"/>
    </row>
    <row r="76" spans="2:12" s="1" customFormat="1" ht="36.950000000000003" customHeight="1">
      <c r="B76" s="40"/>
      <c r="C76" s="60" t="s">
        <v>119</v>
      </c>
      <c r="L76" s="40"/>
    </row>
    <row r="77" spans="2:12" s="1" customFormat="1" ht="6.95" customHeight="1">
      <c r="B77" s="40"/>
      <c r="L77" s="40"/>
    </row>
    <row r="78" spans="2:12" s="1" customFormat="1" ht="14.45" customHeight="1">
      <c r="B78" s="40"/>
      <c r="C78" s="62" t="s">
        <v>19</v>
      </c>
      <c r="L78" s="40"/>
    </row>
    <row r="79" spans="2:12" s="1" customFormat="1" ht="16.5" customHeight="1">
      <c r="B79" s="40"/>
      <c r="E79" s="342" t="str">
        <f>E7</f>
        <v>STAVEBNÍ ÚPRAVY A PŘÍSTAVBA OBJEKTU ul. Švermova č.p.100</v>
      </c>
      <c r="F79" s="343"/>
      <c r="G79" s="343"/>
      <c r="H79" s="343"/>
      <c r="L79" s="40"/>
    </row>
    <row r="80" spans="2:12" s="1" customFormat="1" ht="14.45" customHeight="1">
      <c r="B80" s="40"/>
      <c r="C80" s="62" t="s">
        <v>98</v>
      </c>
      <c r="L80" s="40"/>
    </row>
    <row r="81" spans="2:65" s="1" customFormat="1" ht="17.25" customHeight="1">
      <c r="B81" s="40"/>
      <c r="E81" s="318" t="str">
        <f>E9</f>
        <v>D.1.4.A - zdravotechnika</v>
      </c>
      <c r="F81" s="344"/>
      <c r="G81" s="344"/>
      <c r="H81" s="344"/>
      <c r="L81" s="40"/>
    </row>
    <row r="82" spans="2:65" s="1" customFormat="1" ht="6.95" customHeight="1">
      <c r="B82" s="40"/>
      <c r="L82" s="40"/>
    </row>
    <row r="83" spans="2:65" s="1" customFormat="1" ht="18" customHeight="1">
      <c r="B83" s="40"/>
      <c r="C83" s="62" t="s">
        <v>23</v>
      </c>
      <c r="F83" s="145" t="str">
        <f>F12</f>
        <v>p.p.č. 35, 32/1 a 34/1 k.ú. Ostašov u Liberce</v>
      </c>
      <c r="I83" s="146" t="s">
        <v>25</v>
      </c>
      <c r="J83" s="66" t="str">
        <f>IF(J12="","",J12)</f>
        <v>3. 9. 2018</v>
      </c>
      <c r="L83" s="40"/>
    </row>
    <row r="84" spans="2:65" s="1" customFormat="1" ht="6.95" customHeight="1">
      <c r="B84" s="40"/>
      <c r="L84" s="40"/>
    </row>
    <row r="85" spans="2:65" s="1" customFormat="1">
      <c r="B85" s="40"/>
      <c r="C85" s="62" t="s">
        <v>27</v>
      </c>
      <c r="F85" s="145" t="str">
        <f>E15</f>
        <v xml:space="preserve">Statutární město Liberec </v>
      </c>
      <c r="I85" s="146" t="s">
        <v>33</v>
      </c>
      <c r="J85" s="145" t="str">
        <f>E21</f>
        <v>FS Vision, s.r.o., EnergySim s.r.o.</v>
      </c>
      <c r="L85" s="40"/>
    </row>
    <row r="86" spans="2:65" s="1" customFormat="1" ht="14.45" customHeight="1">
      <c r="B86" s="40"/>
      <c r="C86" s="62" t="s">
        <v>31</v>
      </c>
      <c r="F86" s="145" t="str">
        <f>IF(E18="","",E18)</f>
        <v/>
      </c>
      <c r="L86" s="40"/>
    </row>
    <row r="87" spans="2:65" s="1" customFormat="1" ht="10.35" customHeight="1">
      <c r="B87" s="40"/>
      <c r="L87" s="40"/>
    </row>
    <row r="88" spans="2:65" s="9" customFormat="1" ht="29.25" customHeight="1">
      <c r="B88" s="147"/>
      <c r="C88" s="148" t="s">
        <v>120</v>
      </c>
      <c r="D88" s="149" t="s">
        <v>56</v>
      </c>
      <c r="E88" s="149" t="s">
        <v>52</v>
      </c>
      <c r="F88" s="149" t="s">
        <v>121</v>
      </c>
      <c r="G88" s="149" t="s">
        <v>122</v>
      </c>
      <c r="H88" s="149" t="s">
        <v>123</v>
      </c>
      <c r="I88" s="150" t="s">
        <v>124</v>
      </c>
      <c r="J88" s="149" t="s">
        <v>103</v>
      </c>
      <c r="K88" s="151" t="s">
        <v>125</v>
      </c>
      <c r="L88" s="147"/>
      <c r="M88" s="72" t="s">
        <v>126</v>
      </c>
      <c r="N88" s="73" t="s">
        <v>41</v>
      </c>
      <c r="O88" s="73" t="s">
        <v>127</v>
      </c>
      <c r="P88" s="73" t="s">
        <v>128</v>
      </c>
      <c r="Q88" s="73" t="s">
        <v>129</v>
      </c>
      <c r="R88" s="73" t="s">
        <v>130</v>
      </c>
      <c r="S88" s="73" t="s">
        <v>131</v>
      </c>
      <c r="T88" s="74" t="s">
        <v>132</v>
      </c>
    </row>
    <row r="89" spans="2:65" s="1" customFormat="1" ht="29.25" customHeight="1">
      <c r="B89" s="40"/>
      <c r="C89" s="76" t="s">
        <v>104</v>
      </c>
      <c r="J89" s="152">
        <f>BK89</f>
        <v>0</v>
      </c>
      <c r="L89" s="40"/>
      <c r="M89" s="75"/>
      <c r="N89" s="67"/>
      <c r="O89" s="67"/>
      <c r="P89" s="153">
        <f>P90+P147+P400+P405</f>
        <v>0</v>
      </c>
      <c r="Q89" s="67"/>
      <c r="R89" s="153">
        <f>R90+R147+R400+R405</f>
        <v>2.94943</v>
      </c>
      <c r="S89" s="67"/>
      <c r="T89" s="154">
        <f>T90+T147+T400+T405</f>
        <v>0</v>
      </c>
      <c r="AT89" s="23" t="s">
        <v>70</v>
      </c>
      <c r="AU89" s="23" t="s">
        <v>105</v>
      </c>
      <c r="BK89" s="155">
        <f>BK90+BK147+BK400+BK405</f>
        <v>0</v>
      </c>
    </row>
    <row r="90" spans="2:65" s="10" customFormat="1" ht="37.35" customHeight="1">
      <c r="B90" s="156"/>
      <c r="D90" s="157" t="s">
        <v>70</v>
      </c>
      <c r="E90" s="158" t="s">
        <v>133</v>
      </c>
      <c r="F90" s="158" t="s">
        <v>134</v>
      </c>
      <c r="I90" s="159"/>
      <c r="J90" s="160">
        <f>BK90</f>
        <v>0</v>
      </c>
      <c r="L90" s="156"/>
      <c r="M90" s="161"/>
      <c r="N90" s="162"/>
      <c r="O90" s="162"/>
      <c r="P90" s="163">
        <f>P91+P143</f>
        <v>0</v>
      </c>
      <c r="Q90" s="162"/>
      <c r="R90" s="163">
        <f>R91+R143</f>
        <v>0</v>
      </c>
      <c r="S90" s="162"/>
      <c r="T90" s="164">
        <f>T91+T143</f>
        <v>0</v>
      </c>
      <c r="AR90" s="157" t="s">
        <v>79</v>
      </c>
      <c r="AT90" s="165" t="s">
        <v>70</v>
      </c>
      <c r="AU90" s="165" t="s">
        <v>71</v>
      </c>
      <c r="AY90" s="157" t="s">
        <v>135</v>
      </c>
      <c r="BK90" s="166">
        <f>BK91+BK143</f>
        <v>0</v>
      </c>
    </row>
    <row r="91" spans="2:65" s="10" customFormat="1" ht="19.899999999999999" customHeight="1">
      <c r="B91" s="156"/>
      <c r="D91" s="157" t="s">
        <v>70</v>
      </c>
      <c r="E91" s="167" t="s">
        <v>79</v>
      </c>
      <c r="F91" s="167" t="s">
        <v>136</v>
      </c>
      <c r="I91" s="159"/>
      <c r="J91" s="168">
        <f>BK91</f>
        <v>0</v>
      </c>
      <c r="L91" s="156"/>
      <c r="M91" s="161"/>
      <c r="N91" s="162"/>
      <c r="O91" s="162"/>
      <c r="P91" s="163">
        <f>SUM(P92:P142)</f>
        <v>0</v>
      </c>
      <c r="Q91" s="162"/>
      <c r="R91" s="163">
        <f>SUM(R92:R142)</f>
        <v>0</v>
      </c>
      <c r="S91" s="162"/>
      <c r="T91" s="164">
        <f>SUM(T92:T142)</f>
        <v>0</v>
      </c>
      <c r="AR91" s="157" t="s">
        <v>79</v>
      </c>
      <c r="AT91" s="165" t="s">
        <v>70</v>
      </c>
      <c r="AU91" s="165" t="s">
        <v>79</v>
      </c>
      <c r="AY91" s="157" t="s">
        <v>135</v>
      </c>
      <c r="BK91" s="166">
        <f>SUM(BK92:BK142)</f>
        <v>0</v>
      </c>
    </row>
    <row r="92" spans="2:65" s="1" customFormat="1" ht="16.5" customHeight="1">
      <c r="B92" s="169"/>
      <c r="C92" s="170" t="s">
        <v>79</v>
      </c>
      <c r="D92" s="170" t="s">
        <v>137</v>
      </c>
      <c r="E92" s="171" t="s">
        <v>138</v>
      </c>
      <c r="F92" s="172" t="s">
        <v>139</v>
      </c>
      <c r="G92" s="173" t="s">
        <v>140</v>
      </c>
      <c r="H92" s="174">
        <v>218.88</v>
      </c>
      <c r="I92" s="175"/>
      <c r="J92" s="176">
        <f>ROUND(I92*H92,2)</f>
        <v>0</v>
      </c>
      <c r="K92" s="172" t="s">
        <v>141</v>
      </c>
      <c r="L92" s="40"/>
      <c r="M92" s="177" t="s">
        <v>5</v>
      </c>
      <c r="N92" s="178" t="s">
        <v>42</v>
      </c>
      <c r="O92" s="41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23" t="s">
        <v>142</v>
      </c>
      <c r="AT92" s="23" t="s">
        <v>137</v>
      </c>
      <c r="AU92" s="23" t="s">
        <v>81</v>
      </c>
      <c r="AY92" s="23" t="s">
        <v>135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3" t="s">
        <v>79</v>
      </c>
      <c r="BK92" s="181">
        <f>ROUND(I92*H92,2)</f>
        <v>0</v>
      </c>
      <c r="BL92" s="23" t="s">
        <v>142</v>
      </c>
      <c r="BM92" s="23" t="s">
        <v>143</v>
      </c>
    </row>
    <row r="93" spans="2:65" s="1" customFormat="1" ht="27">
      <c r="B93" s="40"/>
      <c r="D93" s="182" t="s">
        <v>144</v>
      </c>
      <c r="F93" s="183" t="s">
        <v>145</v>
      </c>
      <c r="I93" s="184"/>
      <c r="L93" s="40"/>
      <c r="M93" s="185"/>
      <c r="N93" s="41"/>
      <c r="O93" s="41"/>
      <c r="P93" s="41"/>
      <c r="Q93" s="41"/>
      <c r="R93" s="41"/>
      <c r="S93" s="41"/>
      <c r="T93" s="69"/>
      <c r="AT93" s="23" t="s">
        <v>144</v>
      </c>
      <c r="AU93" s="23" t="s">
        <v>81</v>
      </c>
    </row>
    <row r="94" spans="2:65" s="11" customFormat="1" ht="13.5">
      <c r="B94" s="186"/>
      <c r="D94" s="182" t="s">
        <v>146</v>
      </c>
      <c r="E94" s="187" t="s">
        <v>94</v>
      </c>
      <c r="F94" s="188" t="s">
        <v>147</v>
      </c>
      <c r="H94" s="189">
        <v>218.88</v>
      </c>
      <c r="I94" s="190"/>
      <c r="L94" s="186"/>
      <c r="M94" s="191"/>
      <c r="N94" s="192"/>
      <c r="O94" s="192"/>
      <c r="P94" s="192"/>
      <c r="Q94" s="192"/>
      <c r="R94" s="192"/>
      <c r="S94" s="192"/>
      <c r="T94" s="193"/>
      <c r="AT94" s="187" t="s">
        <v>146</v>
      </c>
      <c r="AU94" s="187" t="s">
        <v>81</v>
      </c>
      <c r="AV94" s="11" t="s">
        <v>81</v>
      </c>
      <c r="AW94" s="11" t="s">
        <v>35</v>
      </c>
      <c r="AX94" s="11" t="s">
        <v>79</v>
      </c>
      <c r="AY94" s="187" t="s">
        <v>135</v>
      </c>
    </row>
    <row r="95" spans="2:65" s="1" customFormat="1" ht="16.5" customHeight="1">
      <c r="B95" s="169"/>
      <c r="C95" s="170" t="s">
        <v>81</v>
      </c>
      <c r="D95" s="170" t="s">
        <v>137</v>
      </c>
      <c r="E95" s="171" t="s">
        <v>148</v>
      </c>
      <c r="F95" s="172" t="s">
        <v>149</v>
      </c>
      <c r="G95" s="173" t="s">
        <v>140</v>
      </c>
      <c r="H95" s="174">
        <v>65.664000000000001</v>
      </c>
      <c r="I95" s="175"/>
      <c r="J95" s="176">
        <f>ROUND(I95*H95,2)</f>
        <v>0</v>
      </c>
      <c r="K95" s="172" t="s">
        <v>141</v>
      </c>
      <c r="L95" s="40"/>
      <c r="M95" s="177" t="s">
        <v>5</v>
      </c>
      <c r="N95" s="178" t="s">
        <v>42</v>
      </c>
      <c r="O95" s="41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23" t="s">
        <v>142</v>
      </c>
      <c r="AT95" s="23" t="s">
        <v>137</v>
      </c>
      <c r="AU95" s="23" t="s">
        <v>81</v>
      </c>
      <c r="AY95" s="23" t="s">
        <v>135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3" t="s">
        <v>79</v>
      </c>
      <c r="BK95" s="181">
        <f>ROUND(I95*H95,2)</f>
        <v>0</v>
      </c>
      <c r="BL95" s="23" t="s">
        <v>142</v>
      </c>
      <c r="BM95" s="23" t="s">
        <v>150</v>
      </c>
    </row>
    <row r="96" spans="2:65" s="1" customFormat="1" ht="27">
      <c r="B96" s="40"/>
      <c r="D96" s="182" t="s">
        <v>144</v>
      </c>
      <c r="F96" s="183" t="s">
        <v>151</v>
      </c>
      <c r="I96" s="184"/>
      <c r="L96" s="40"/>
      <c r="M96" s="185"/>
      <c r="N96" s="41"/>
      <c r="O96" s="41"/>
      <c r="P96" s="41"/>
      <c r="Q96" s="41"/>
      <c r="R96" s="41"/>
      <c r="S96" s="41"/>
      <c r="T96" s="69"/>
      <c r="AT96" s="23" t="s">
        <v>144</v>
      </c>
      <c r="AU96" s="23" t="s">
        <v>81</v>
      </c>
    </row>
    <row r="97" spans="2:65" s="12" customFormat="1" ht="13.5">
      <c r="B97" s="194"/>
      <c r="D97" s="182" t="s">
        <v>146</v>
      </c>
      <c r="E97" s="195" t="s">
        <v>5</v>
      </c>
      <c r="F97" s="196" t="s">
        <v>152</v>
      </c>
      <c r="H97" s="195" t="s">
        <v>5</v>
      </c>
      <c r="I97" s="197"/>
      <c r="L97" s="194"/>
      <c r="M97" s="198"/>
      <c r="N97" s="199"/>
      <c r="O97" s="199"/>
      <c r="P97" s="199"/>
      <c r="Q97" s="199"/>
      <c r="R97" s="199"/>
      <c r="S97" s="199"/>
      <c r="T97" s="200"/>
      <c r="AT97" s="195" t="s">
        <v>146</v>
      </c>
      <c r="AU97" s="195" t="s">
        <v>81</v>
      </c>
      <c r="AV97" s="12" t="s">
        <v>79</v>
      </c>
      <c r="AW97" s="12" t="s">
        <v>35</v>
      </c>
      <c r="AX97" s="12" t="s">
        <v>71</v>
      </c>
      <c r="AY97" s="195" t="s">
        <v>135</v>
      </c>
    </row>
    <row r="98" spans="2:65" s="11" customFormat="1" ht="13.5">
      <c r="B98" s="186"/>
      <c r="D98" s="182" t="s">
        <v>146</v>
      </c>
      <c r="E98" s="187" t="s">
        <v>5</v>
      </c>
      <c r="F98" s="188" t="s">
        <v>94</v>
      </c>
      <c r="H98" s="189">
        <v>218.88</v>
      </c>
      <c r="I98" s="190"/>
      <c r="L98" s="186"/>
      <c r="M98" s="191"/>
      <c r="N98" s="192"/>
      <c r="O98" s="192"/>
      <c r="P98" s="192"/>
      <c r="Q98" s="192"/>
      <c r="R98" s="192"/>
      <c r="S98" s="192"/>
      <c r="T98" s="193"/>
      <c r="AT98" s="187" t="s">
        <v>146</v>
      </c>
      <c r="AU98" s="187" t="s">
        <v>81</v>
      </c>
      <c r="AV98" s="11" t="s">
        <v>81</v>
      </c>
      <c r="AW98" s="11" t="s">
        <v>35</v>
      </c>
      <c r="AX98" s="11" t="s">
        <v>79</v>
      </c>
      <c r="AY98" s="187" t="s">
        <v>135</v>
      </c>
    </row>
    <row r="99" spans="2:65" s="11" customFormat="1" ht="13.5">
      <c r="B99" s="186"/>
      <c r="D99" s="182" t="s">
        <v>146</v>
      </c>
      <c r="F99" s="188" t="s">
        <v>153</v>
      </c>
      <c r="H99" s="189">
        <v>65.664000000000001</v>
      </c>
      <c r="I99" s="190"/>
      <c r="L99" s="186"/>
      <c r="M99" s="191"/>
      <c r="N99" s="192"/>
      <c r="O99" s="192"/>
      <c r="P99" s="192"/>
      <c r="Q99" s="192"/>
      <c r="R99" s="192"/>
      <c r="S99" s="192"/>
      <c r="T99" s="193"/>
      <c r="AT99" s="187" t="s">
        <v>146</v>
      </c>
      <c r="AU99" s="187" t="s">
        <v>81</v>
      </c>
      <c r="AV99" s="11" t="s">
        <v>81</v>
      </c>
      <c r="AW99" s="11" t="s">
        <v>6</v>
      </c>
      <c r="AX99" s="11" t="s">
        <v>79</v>
      </c>
      <c r="AY99" s="187" t="s">
        <v>135</v>
      </c>
    </row>
    <row r="100" spans="2:65" s="1" customFormat="1" ht="16.5" customHeight="1">
      <c r="B100" s="169"/>
      <c r="C100" s="170" t="s">
        <v>154</v>
      </c>
      <c r="D100" s="170" t="s">
        <v>137</v>
      </c>
      <c r="E100" s="171" t="s">
        <v>155</v>
      </c>
      <c r="F100" s="172" t="s">
        <v>156</v>
      </c>
      <c r="G100" s="173" t="s">
        <v>140</v>
      </c>
      <c r="H100" s="174">
        <v>218.88</v>
      </c>
      <c r="I100" s="175"/>
      <c r="J100" s="176">
        <f>ROUND(I100*H100,2)</f>
        <v>0</v>
      </c>
      <c r="K100" s="172" t="s">
        <v>141</v>
      </c>
      <c r="L100" s="40"/>
      <c r="M100" s="177" t="s">
        <v>5</v>
      </c>
      <c r="N100" s="178" t="s">
        <v>42</v>
      </c>
      <c r="O100" s="41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3" t="s">
        <v>142</v>
      </c>
      <c r="AT100" s="23" t="s">
        <v>137</v>
      </c>
      <c r="AU100" s="23" t="s">
        <v>81</v>
      </c>
      <c r="AY100" s="23" t="s">
        <v>135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3" t="s">
        <v>79</v>
      </c>
      <c r="BK100" s="181">
        <f>ROUND(I100*H100,2)</f>
        <v>0</v>
      </c>
      <c r="BL100" s="23" t="s">
        <v>142</v>
      </c>
      <c r="BM100" s="23" t="s">
        <v>157</v>
      </c>
    </row>
    <row r="101" spans="2:65" s="1" customFormat="1" ht="40.5">
      <c r="B101" s="40"/>
      <c r="D101" s="182" t="s">
        <v>144</v>
      </c>
      <c r="F101" s="183" t="s">
        <v>158</v>
      </c>
      <c r="I101" s="184"/>
      <c r="L101" s="40"/>
      <c r="M101" s="185"/>
      <c r="N101" s="41"/>
      <c r="O101" s="41"/>
      <c r="P101" s="41"/>
      <c r="Q101" s="41"/>
      <c r="R101" s="41"/>
      <c r="S101" s="41"/>
      <c r="T101" s="69"/>
      <c r="AT101" s="23" t="s">
        <v>144</v>
      </c>
      <c r="AU101" s="23" t="s">
        <v>81</v>
      </c>
    </row>
    <row r="102" spans="2:65" s="12" customFormat="1" ht="13.5">
      <c r="B102" s="194"/>
      <c r="D102" s="182" t="s">
        <v>146</v>
      </c>
      <c r="E102" s="195" t="s">
        <v>5</v>
      </c>
      <c r="F102" s="196" t="s">
        <v>159</v>
      </c>
      <c r="H102" s="195" t="s">
        <v>5</v>
      </c>
      <c r="I102" s="197"/>
      <c r="L102" s="194"/>
      <c r="M102" s="198"/>
      <c r="N102" s="199"/>
      <c r="O102" s="199"/>
      <c r="P102" s="199"/>
      <c r="Q102" s="199"/>
      <c r="R102" s="199"/>
      <c r="S102" s="199"/>
      <c r="T102" s="200"/>
      <c r="AT102" s="195" t="s">
        <v>146</v>
      </c>
      <c r="AU102" s="195" t="s">
        <v>81</v>
      </c>
      <c r="AV102" s="12" t="s">
        <v>79</v>
      </c>
      <c r="AW102" s="12" t="s">
        <v>35</v>
      </c>
      <c r="AX102" s="12" t="s">
        <v>71</v>
      </c>
      <c r="AY102" s="195" t="s">
        <v>135</v>
      </c>
    </row>
    <row r="103" spans="2:65" s="11" customFormat="1" ht="13.5">
      <c r="B103" s="186"/>
      <c r="D103" s="182" t="s">
        <v>146</v>
      </c>
      <c r="E103" s="187" t="s">
        <v>5</v>
      </c>
      <c r="F103" s="188" t="s">
        <v>94</v>
      </c>
      <c r="H103" s="189">
        <v>218.88</v>
      </c>
      <c r="I103" s="190"/>
      <c r="L103" s="186"/>
      <c r="M103" s="191"/>
      <c r="N103" s="192"/>
      <c r="O103" s="192"/>
      <c r="P103" s="192"/>
      <c r="Q103" s="192"/>
      <c r="R103" s="192"/>
      <c r="S103" s="192"/>
      <c r="T103" s="193"/>
      <c r="AT103" s="187" t="s">
        <v>146</v>
      </c>
      <c r="AU103" s="187" t="s">
        <v>81</v>
      </c>
      <c r="AV103" s="11" t="s">
        <v>81</v>
      </c>
      <c r="AW103" s="11" t="s">
        <v>35</v>
      </c>
      <c r="AX103" s="11" t="s">
        <v>79</v>
      </c>
      <c r="AY103" s="187" t="s">
        <v>135</v>
      </c>
    </row>
    <row r="104" spans="2:65" s="1" customFormat="1" ht="16.5" customHeight="1">
      <c r="B104" s="169"/>
      <c r="C104" s="170" t="s">
        <v>142</v>
      </c>
      <c r="D104" s="170" t="s">
        <v>137</v>
      </c>
      <c r="E104" s="171" t="s">
        <v>160</v>
      </c>
      <c r="F104" s="172" t="s">
        <v>161</v>
      </c>
      <c r="G104" s="173" t="s">
        <v>140</v>
      </c>
      <c r="H104" s="174">
        <v>300.95999999999998</v>
      </c>
      <c r="I104" s="175"/>
      <c r="J104" s="176">
        <f>ROUND(I104*H104,2)</f>
        <v>0</v>
      </c>
      <c r="K104" s="172" t="s">
        <v>141</v>
      </c>
      <c r="L104" s="40"/>
      <c r="M104" s="177" t="s">
        <v>5</v>
      </c>
      <c r="N104" s="178" t="s">
        <v>42</v>
      </c>
      <c r="O104" s="41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23" t="s">
        <v>142</v>
      </c>
      <c r="AT104" s="23" t="s">
        <v>137</v>
      </c>
      <c r="AU104" s="23" t="s">
        <v>81</v>
      </c>
      <c r="AY104" s="23" t="s">
        <v>135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3" t="s">
        <v>79</v>
      </c>
      <c r="BK104" s="181">
        <f>ROUND(I104*H104,2)</f>
        <v>0</v>
      </c>
      <c r="BL104" s="23" t="s">
        <v>142</v>
      </c>
      <c r="BM104" s="23" t="s">
        <v>162</v>
      </c>
    </row>
    <row r="105" spans="2:65" s="1" customFormat="1" ht="40.5">
      <c r="B105" s="40"/>
      <c r="D105" s="182" t="s">
        <v>144</v>
      </c>
      <c r="F105" s="183" t="s">
        <v>163</v>
      </c>
      <c r="I105" s="184"/>
      <c r="L105" s="40"/>
      <c r="M105" s="185"/>
      <c r="N105" s="41"/>
      <c r="O105" s="41"/>
      <c r="P105" s="41"/>
      <c r="Q105" s="41"/>
      <c r="R105" s="41"/>
      <c r="S105" s="41"/>
      <c r="T105" s="69"/>
      <c r="AT105" s="23" t="s">
        <v>144</v>
      </c>
      <c r="AU105" s="23" t="s">
        <v>81</v>
      </c>
    </row>
    <row r="106" spans="2:65" s="12" customFormat="1" ht="13.5">
      <c r="B106" s="194"/>
      <c r="D106" s="182" t="s">
        <v>146</v>
      </c>
      <c r="E106" s="195" t="s">
        <v>5</v>
      </c>
      <c r="F106" s="196" t="s">
        <v>164</v>
      </c>
      <c r="H106" s="195" t="s">
        <v>5</v>
      </c>
      <c r="I106" s="197"/>
      <c r="L106" s="194"/>
      <c r="M106" s="198"/>
      <c r="N106" s="199"/>
      <c r="O106" s="199"/>
      <c r="P106" s="199"/>
      <c r="Q106" s="199"/>
      <c r="R106" s="199"/>
      <c r="S106" s="199"/>
      <c r="T106" s="200"/>
      <c r="AT106" s="195" t="s">
        <v>146</v>
      </c>
      <c r="AU106" s="195" t="s">
        <v>81</v>
      </c>
      <c r="AV106" s="12" t="s">
        <v>79</v>
      </c>
      <c r="AW106" s="12" t="s">
        <v>35</v>
      </c>
      <c r="AX106" s="12" t="s">
        <v>71</v>
      </c>
      <c r="AY106" s="195" t="s">
        <v>135</v>
      </c>
    </row>
    <row r="107" spans="2:65" s="11" customFormat="1" ht="13.5">
      <c r="B107" s="186"/>
      <c r="D107" s="182" t="s">
        <v>146</v>
      </c>
      <c r="E107" s="187" t="s">
        <v>5</v>
      </c>
      <c r="F107" s="188" t="s">
        <v>92</v>
      </c>
      <c r="H107" s="189">
        <v>150.47999999999999</v>
      </c>
      <c r="I107" s="190"/>
      <c r="L107" s="186"/>
      <c r="M107" s="191"/>
      <c r="N107" s="192"/>
      <c r="O107" s="192"/>
      <c r="P107" s="192"/>
      <c r="Q107" s="192"/>
      <c r="R107" s="192"/>
      <c r="S107" s="192"/>
      <c r="T107" s="193"/>
      <c r="AT107" s="187" t="s">
        <v>146</v>
      </c>
      <c r="AU107" s="187" t="s">
        <v>81</v>
      </c>
      <c r="AV107" s="11" t="s">
        <v>81</v>
      </c>
      <c r="AW107" s="11" t="s">
        <v>35</v>
      </c>
      <c r="AX107" s="11" t="s">
        <v>71</v>
      </c>
      <c r="AY107" s="187" t="s">
        <v>135</v>
      </c>
    </row>
    <row r="108" spans="2:65" s="12" customFormat="1" ht="13.5">
      <c r="B108" s="194"/>
      <c r="D108" s="182" t="s">
        <v>146</v>
      </c>
      <c r="E108" s="195" t="s">
        <v>5</v>
      </c>
      <c r="F108" s="196" t="s">
        <v>165</v>
      </c>
      <c r="H108" s="195" t="s">
        <v>5</v>
      </c>
      <c r="I108" s="197"/>
      <c r="L108" s="194"/>
      <c r="M108" s="198"/>
      <c r="N108" s="199"/>
      <c r="O108" s="199"/>
      <c r="P108" s="199"/>
      <c r="Q108" s="199"/>
      <c r="R108" s="199"/>
      <c r="S108" s="199"/>
      <c r="T108" s="200"/>
      <c r="AT108" s="195" t="s">
        <v>146</v>
      </c>
      <c r="AU108" s="195" t="s">
        <v>81</v>
      </c>
      <c r="AV108" s="12" t="s">
        <v>79</v>
      </c>
      <c r="AW108" s="12" t="s">
        <v>35</v>
      </c>
      <c r="AX108" s="12" t="s">
        <v>71</v>
      </c>
      <c r="AY108" s="195" t="s">
        <v>135</v>
      </c>
    </row>
    <row r="109" spans="2:65" s="11" customFormat="1" ht="13.5">
      <c r="B109" s="186"/>
      <c r="D109" s="182" t="s">
        <v>146</v>
      </c>
      <c r="E109" s="187" t="s">
        <v>5</v>
      </c>
      <c r="F109" s="188" t="s">
        <v>92</v>
      </c>
      <c r="H109" s="189">
        <v>150.47999999999999</v>
      </c>
      <c r="I109" s="190"/>
      <c r="L109" s="186"/>
      <c r="M109" s="191"/>
      <c r="N109" s="192"/>
      <c r="O109" s="192"/>
      <c r="P109" s="192"/>
      <c r="Q109" s="192"/>
      <c r="R109" s="192"/>
      <c r="S109" s="192"/>
      <c r="T109" s="193"/>
      <c r="AT109" s="187" t="s">
        <v>146</v>
      </c>
      <c r="AU109" s="187" t="s">
        <v>81</v>
      </c>
      <c r="AV109" s="11" t="s">
        <v>81</v>
      </c>
      <c r="AW109" s="11" t="s">
        <v>35</v>
      </c>
      <c r="AX109" s="11" t="s">
        <v>71</v>
      </c>
      <c r="AY109" s="187" t="s">
        <v>135</v>
      </c>
    </row>
    <row r="110" spans="2:65" s="13" customFormat="1" ht="13.5">
      <c r="B110" s="201"/>
      <c r="D110" s="182" t="s">
        <v>146</v>
      </c>
      <c r="E110" s="202" t="s">
        <v>5</v>
      </c>
      <c r="F110" s="203" t="s">
        <v>166</v>
      </c>
      <c r="H110" s="204">
        <v>300.95999999999998</v>
      </c>
      <c r="I110" s="205"/>
      <c r="L110" s="201"/>
      <c r="M110" s="206"/>
      <c r="N110" s="207"/>
      <c r="O110" s="207"/>
      <c r="P110" s="207"/>
      <c r="Q110" s="207"/>
      <c r="R110" s="207"/>
      <c r="S110" s="207"/>
      <c r="T110" s="208"/>
      <c r="AT110" s="202" t="s">
        <v>146</v>
      </c>
      <c r="AU110" s="202" t="s">
        <v>81</v>
      </c>
      <c r="AV110" s="13" t="s">
        <v>142</v>
      </c>
      <c r="AW110" s="13" t="s">
        <v>35</v>
      </c>
      <c r="AX110" s="13" t="s">
        <v>79</v>
      </c>
      <c r="AY110" s="202" t="s">
        <v>135</v>
      </c>
    </row>
    <row r="111" spans="2:65" s="1" customFormat="1" ht="16.5" customHeight="1">
      <c r="B111" s="169"/>
      <c r="C111" s="170" t="s">
        <v>167</v>
      </c>
      <c r="D111" s="170" t="s">
        <v>137</v>
      </c>
      <c r="E111" s="171" t="s">
        <v>168</v>
      </c>
      <c r="F111" s="172" t="s">
        <v>169</v>
      </c>
      <c r="G111" s="173" t="s">
        <v>140</v>
      </c>
      <c r="H111" s="174">
        <v>68.400000000000006</v>
      </c>
      <c r="I111" s="175"/>
      <c r="J111" s="176">
        <f>ROUND(I111*H111,2)</f>
        <v>0</v>
      </c>
      <c r="K111" s="172" t="s">
        <v>141</v>
      </c>
      <c r="L111" s="40"/>
      <c r="M111" s="177" t="s">
        <v>5</v>
      </c>
      <c r="N111" s="178" t="s">
        <v>42</v>
      </c>
      <c r="O111" s="41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23" t="s">
        <v>142</v>
      </c>
      <c r="AT111" s="23" t="s">
        <v>137</v>
      </c>
      <c r="AU111" s="23" t="s">
        <v>81</v>
      </c>
      <c r="AY111" s="23" t="s">
        <v>135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3" t="s">
        <v>79</v>
      </c>
      <c r="BK111" s="181">
        <f>ROUND(I111*H111,2)</f>
        <v>0</v>
      </c>
      <c r="BL111" s="23" t="s">
        <v>142</v>
      </c>
      <c r="BM111" s="23" t="s">
        <v>170</v>
      </c>
    </row>
    <row r="112" spans="2:65" s="1" customFormat="1" ht="40.5">
      <c r="B112" s="40"/>
      <c r="D112" s="182" t="s">
        <v>144</v>
      </c>
      <c r="F112" s="183" t="s">
        <v>171</v>
      </c>
      <c r="I112" s="184"/>
      <c r="L112" s="40"/>
      <c r="M112" s="185"/>
      <c r="N112" s="41"/>
      <c r="O112" s="41"/>
      <c r="P112" s="41"/>
      <c r="Q112" s="41"/>
      <c r="R112" s="41"/>
      <c r="S112" s="41"/>
      <c r="T112" s="69"/>
      <c r="AT112" s="23" t="s">
        <v>144</v>
      </c>
      <c r="AU112" s="23" t="s">
        <v>81</v>
      </c>
    </row>
    <row r="113" spans="2:65" s="12" customFormat="1" ht="13.5">
      <c r="B113" s="194"/>
      <c r="D113" s="182" t="s">
        <v>146</v>
      </c>
      <c r="E113" s="195" t="s">
        <v>5</v>
      </c>
      <c r="F113" s="196" t="s">
        <v>172</v>
      </c>
      <c r="H113" s="195" t="s">
        <v>5</v>
      </c>
      <c r="I113" s="197"/>
      <c r="L113" s="194"/>
      <c r="M113" s="198"/>
      <c r="N113" s="199"/>
      <c r="O113" s="199"/>
      <c r="P113" s="199"/>
      <c r="Q113" s="199"/>
      <c r="R113" s="199"/>
      <c r="S113" s="199"/>
      <c r="T113" s="200"/>
      <c r="AT113" s="195" t="s">
        <v>146</v>
      </c>
      <c r="AU113" s="195" t="s">
        <v>81</v>
      </c>
      <c r="AV113" s="12" t="s">
        <v>79</v>
      </c>
      <c r="AW113" s="12" t="s">
        <v>35</v>
      </c>
      <c r="AX113" s="12" t="s">
        <v>71</v>
      </c>
      <c r="AY113" s="195" t="s">
        <v>135</v>
      </c>
    </row>
    <row r="114" spans="2:65" s="11" customFormat="1" ht="13.5">
      <c r="B114" s="186"/>
      <c r="D114" s="182" t="s">
        <v>146</v>
      </c>
      <c r="E114" s="187" t="s">
        <v>96</v>
      </c>
      <c r="F114" s="188" t="s">
        <v>173</v>
      </c>
      <c r="H114" s="189">
        <v>68.400000000000006</v>
      </c>
      <c r="I114" s="190"/>
      <c r="L114" s="186"/>
      <c r="M114" s="191"/>
      <c r="N114" s="192"/>
      <c r="O114" s="192"/>
      <c r="P114" s="192"/>
      <c r="Q114" s="192"/>
      <c r="R114" s="192"/>
      <c r="S114" s="192"/>
      <c r="T114" s="193"/>
      <c r="AT114" s="187" t="s">
        <v>146</v>
      </c>
      <c r="AU114" s="187" t="s">
        <v>81</v>
      </c>
      <c r="AV114" s="11" t="s">
        <v>81</v>
      </c>
      <c r="AW114" s="11" t="s">
        <v>35</v>
      </c>
      <c r="AX114" s="11" t="s">
        <v>79</v>
      </c>
      <c r="AY114" s="187" t="s">
        <v>135</v>
      </c>
    </row>
    <row r="115" spans="2:65" s="1" customFormat="1" ht="25.5" customHeight="1">
      <c r="B115" s="169"/>
      <c r="C115" s="170" t="s">
        <v>174</v>
      </c>
      <c r="D115" s="170" t="s">
        <v>137</v>
      </c>
      <c r="E115" s="171" t="s">
        <v>175</v>
      </c>
      <c r="F115" s="172" t="s">
        <v>176</v>
      </c>
      <c r="G115" s="173" t="s">
        <v>140</v>
      </c>
      <c r="H115" s="174">
        <v>1368</v>
      </c>
      <c r="I115" s="175"/>
      <c r="J115" s="176">
        <f>ROUND(I115*H115,2)</f>
        <v>0</v>
      </c>
      <c r="K115" s="172" t="s">
        <v>141</v>
      </c>
      <c r="L115" s="40"/>
      <c r="M115" s="177" t="s">
        <v>5</v>
      </c>
      <c r="N115" s="178" t="s">
        <v>42</v>
      </c>
      <c r="O115" s="41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23" t="s">
        <v>142</v>
      </c>
      <c r="AT115" s="23" t="s">
        <v>137</v>
      </c>
      <c r="AU115" s="23" t="s">
        <v>81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79</v>
      </c>
      <c r="BK115" s="181">
        <f>ROUND(I115*H115,2)</f>
        <v>0</v>
      </c>
      <c r="BL115" s="23" t="s">
        <v>142</v>
      </c>
      <c r="BM115" s="23" t="s">
        <v>177</v>
      </c>
    </row>
    <row r="116" spans="2:65" s="1" customFormat="1" ht="40.5">
      <c r="B116" s="40"/>
      <c r="D116" s="182" t="s">
        <v>144</v>
      </c>
      <c r="F116" s="183" t="s">
        <v>178</v>
      </c>
      <c r="I116" s="184"/>
      <c r="L116" s="40"/>
      <c r="M116" s="185"/>
      <c r="N116" s="41"/>
      <c r="O116" s="41"/>
      <c r="P116" s="41"/>
      <c r="Q116" s="41"/>
      <c r="R116" s="41"/>
      <c r="S116" s="41"/>
      <c r="T116" s="69"/>
      <c r="AT116" s="23" t="s">
        <v>144</v>
      </c>
      <c r="AU116" s="23" t="s">
        <v>81</v>
      </c>
    </row>
    <row r="117" spans="2:65" s="11" customFormat="1" ht="13.5">
      <c r="B117" s="186"/>
      <c r="D117" s="182" t="s">
        <v>146</v>
      </c>
      <c r="E117" s="187" t="s">
        <v>5</v>
      </c>
      <c r="F117" s="188" t="s">
        <v>96</v>
      </c>
      <c r="H117" s="189">
        <v>68.400000000000006</v>
      </c>
      <c r="I117" s="190"/>
      <c r="L117" s="186"/>
      <c r="M117" s="191"/>
      <c r="N117" s="192"/>
      <c r="O117" s="192"/>
      <c r="P117" s="192"/>
      <c r="Q117" s="192"/>
      <c r="R117" s="192"/>
      <c r="S117" s="192"/>
      <c r="T117" s="193"/>
      <c r="AT117" s="187" t="s">
        <v>146</v>
      </c>
      <c r="AU117" s="187" t="s">
        <v>81</v>
      </c>
      <c r="AV117" s="11" t="s">
        <v>81</v>
      </c>
      <c r="AW117" s="11" t="s">
        <v>35</v>
      </c>
      <c r="AX117" s="11" t="s">
        <v>79</v>
      </c>
      <c r="AY117" s="187" t="s">
        <v>135</v>
      </c>
    </row>
    <row r="118" spans="2:65" s="11" customFormat="1" ht="13.5">
      <c r="B118" s="186"/>
      <c r="D118" s="182" t="s">
        <v>146</v>
      </c>
      <c r="F118" s="188" t="s">
        <v>179</v>
      </c>
      <c r="H118" s="189">
        <v>1368</v>
      </c>
      <c r="I118" s="190"/>
      <c r="L118" s="186"/>
      <c r="M118" s="191"/>
      <c r="N118" s="192"/>
      <c r="O118" s="192"/>
      <c r="P118" s="192"/>
      <c r="Q118" s="192"/>
      <c r="R118" s="192"/>
      <c r="S118" s="192"/>
      <c r="T118" s="193"/>
      <c r="AT118" s="187" t="s">
        <v>146</v>
      </c>
      <c r="AU118" s="187" t="s">
        <v>81</v>
      </c>
      <c r="AV118" s="11" t="s">
        <v>81</v>
      </c>
      <c r="AW118" s="11" t="s">
        <v>6</v>
      </c>
      <c r="AX118" s="11" t="s">
        <v>79</v>
      </c>
      <c r="AY118" s="187" t="s">
        <v>135</v>
      </c>
    </row>
    <row r="119" spans="2:65" s="1" customFormat="1" ht="16.5" customHeight="1">
      <c r="B119" s="169"/>
      <c r="C119" s="170" t="s">
        <v>180</v>
      </c>
      <c r="D119" s="170" t="s">
        <v>137</v>
      </c>
      <c r="E119" s="171" t="s">
        <v>181</v>
      </c>
      <c r="F119" s="172" t="s">
        <v>182</v>
      </c>
      <c r="G119" s="173" t="s">
        <v>140</v>
      </c>
      <c r="H119" s="174">
        <v>218.88</v>
      </c>
      <c r="I119" s="175"/>
      <c r="J119" s="176">
        <f>ROUND(I119*H119,2)</f>
        <v>0</v>
      </c>
      <c r="K119" s="172" t="s">
        <v>141</v>
      </c>
      <c r="L119" s="40"/>
      <c r="M119" s="177" t="s">
        <v>5</v>
      </c>
      <c r="N119" s="178" t="s">
        <v>42</v>
      </c>
      <c r="O119" s="41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23" t="s">
        <v>142</v>
      </c>
      <c r="AT119" s="23" t="s">
        <v>137</v>
      </c>
      <c r="AU119" s="23" t="s">
        <v>81</v>
      </c>
      <c r="AY119" s="23" t="s">
        <v>135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23" t="s">
        <v>79</v>
      </c>
      <c r="BK119" s="181">
        <f>ROUND(I119*H119,2)</f>
        <v>0</v>
      </c>
      <c r="BL119" s="23" t="s">
        <v>142</v>
      </c>
      <c r="BM119" s="23" t="s">
        <v>183</v>
      </c>
    </row>
    <row r="120" spans="2:65" s="1" customFormat="1" ht="27">
      <c r="B120" s="40"/>
      <c r="D120" s="182" t="s">
        <v>144</v>
      </c>
      <c r="F120" s="183" t="s">
        <v>184</v>
      </c>
      <c r="I120" s="184"/>
      <c r="L120" s="40"/>
      <c r="M120" s="185"/>
      <c r="N120" s="41"/>
      <c r="O120" s="41"/>
      <c r="P120" s="41"/>
      <c r="Q120" s="41"/>
      <c r="R120" s="41"/>
      <c r="S120" s="41"/>
      <c r="T120" s="69"/>
      <c r="AT120" s="23" t="s">
        <v>144</v>
      </c>
      <c r="AU120" s="23" t="s">
        <v>81</v>
      </c>
    </row>
    <row r="121" spans="2:65" s="12" customFormat="1" ht="13.5">
      <c r="B121" s="194"/>
      <c r="D121" s="182" t="s">
        <v>146</v>
      </c>
      <c r="E121" s="195" t="s">
        <v>5</v>
      </c>
      <c r="F121" s="196" t="s">
        <v>185</v>
      </c>
      <c r="H121" s="195" t="s">
        <v>5</v>
      </c>
      <c r="I121" s="197"/>
      <c r="L121" s="194"/>
      <c r="M121" s="198"/>
      <c r="N121" s="199"/>
      <c r="O121" s="199"/>
      <c r="P121" s="199"/>
      <c r="Q121" s="199"/>
      <c r="R121" s="199"/>
      <c r="S121" s="199"/>
      <c r="T121" s="200"/>
      <c r="AT121" s="195" t="s">
        <v>146</v>
      </c>
      <c r="AU121" s="195" t="s">
        <v>81</v>
      </c>
      <c r="AV121" s="12" t="s">
        <v>79</v>
      </c>
      <c r="AW121" s="12" t="s">
        <v>35</v>
      </c>
      <c r="AX121" s="12" t="s">
        <v>71</v>
      </c>
      <c r="AY121" s="195" t="s">
        <v>135</v>
      </c>
    </row>
    <row r="122" spans="2:65" s="11" customFormat="1" ht="13.5">
      <c r="B122" s="186"/>
      <c r="D122" s="182" t="s">
        <v>146</v>
      </c>
      <c r="E122" s="187" t="s">
        <v>5</v>
      </c>
      <c r="F122" s="188" t="s">
        <v>96</v>
      </c>
      <c r="H122" s="189">
        <v>68.400000000000006</v>
      </c>
      <c r="I122" s="190"/>
      <c r="L122" s="186"/>
      <c r="M122" s="191"/>
      <c r="N122" s="192"/>
      <c r="O122" s="192"/>
      <c r="P122" s="192"/>
      <c r="Q122" s="192"/>
      <c r="R122" s="192"/>
      <c r="S122" s="192"/>
      <c r="T122" s="193"/>
      <c r="AT122" s="187" t="s">
        <v>146</v>
      </c>
      <c r="AU122" s="187" t="s">
        <v>81</v>
      </c>
      <c r="AV122" s="11" t="s">
        <v>81</v>
      </c>
      <c r="AW122" s="11" t="s">
        <v>35</v>
      </c>
      <c r="AX122" s="11" t="s">
        <v>71</v>
      </c>
      <c r="AY122" s="187" t="s">
        <v>135</v>
      </c>
    </row>
    <row r="123" spans="2:65" s="12" customFormat="1" ht="13.5">
      <c r="B123" s="194"/>
      <c r="D123" s="182" t="s">
        <v>146</v>
      </c>
      <c r="E123" s="195" t="s">
        <v>5</v>
      </c>
      <c r="F123" s="196" t="s">
        <v>186</v>
      </c>
      <c r="H123" s="195" t="s">
        <v>5</v>
      </c>
      <c r="I123" s="197"/>
      <c r="L123" s="194"/>
      <c r="M123" s="198"/>
      <c r="N123" s="199"/>
      <c r="O123" s="199"/>
      <c r="P123" s="199"/>
      <c r="Q123" s="199"/>
      <c r="R123" s="199"/>
      <c r="S123" s="199"/>
      <c r="T123" s="200"/>
      <c r="AT123" s="195" t="s">
        <v>146</v>
      </c>
      <c r="AU123" s="195" t="s">
        <v>81</v>
      </c>
      <c r="AV123" s="12" t="s">
        <v>79</v>
      </c>
      <c r="AW123" s="12" t="s">
        <v>35</v>
      </c>
      <c r="AX123" s="12" t="s">
        <v>71</v>
      </c>
      <c r="AY123" s="195" t="s">
        <v>135</v>
      </c>
    </row>
    <row r="124" spans="2:65" s="11" customFormat="1" ht="13.5">
      <c r="B124" s="186"/>
      <c r="D124" s="182" t="s">
        <v>146</v>
      </c>
      <c r="E124" s="187" t="s">
        <v>5</v>
      </c>
      <c r="F124" s="188" t="s">
        <v>92</v>
      </c>
      <c r="H124" s="189">
        <v>150.47999999999999</v>
      </c>
      <c r="I124" s="190"/>
      <c r="L124" s="186"/>
      <c r="M124" s="191"/>
      <c r="N124" s="192"/>
      <c r="O124" s="192"/>
      <c r="P124" s="192"/>
      <c r="Q124" s="192"/>
      <c r="R124" s="192"/>
      <c r="S124" s="192"/>
      <c r="T124" s="193"/>
      <c r="AT124" s="187" t="s">
        <v>146</v>
      </c>
      <c r="AU124" s="187" t="s">
        <v>81</v>
      </c>
      <c r="AV124" s="11" t="s">
        <v>81</v>
      </c>
      <c r="AW124" s="11" t="s">
        <v>35</v>
      </c>
      <c r="AX124" s="11" t="s">
        <v>71</v>
      </c>
      <c r="AY124" s="187" t="s">
        <v>135</v>
      </c>
    </row>
    <row r="125" spans="2:65" s="13" customFormat="1" ht="13.5">
      <c r="B125" s="201"/>
      <c r="D125" s="182" t="s">
        <v>146</v>
      </c>
      <c r="E125" s="202" t="s">
        <v>5</v>
      </c>
      <c r="F125" s="203" t="s">
        <v>166</v>
      </c>
      <c r="H125" s="204">
        <v>218.88</v>
      </c>
      <c r="I125" s="205"/>
      <c r="L125" s="201"/>
      <c r="M125" s="206"/>
      <c r="N125" s="207"/>
      <c r="O125" s="207"/>
      <c r="P125" s="207"/>
      <c r="Q125" s="207"/>
      <c r="R125" s="207"/>
      <c r="S125" s="207"/>
      <c r="T125" s="208"/>
      <c r="AT125" s="202" t="s">
        <v>146</v>
      </c>
      <c r="AU125" s="202" t="s">
        <v>81</v>
      </c>
      <c r="AV125" s="13" t="s">
        <v>142</v>
      </c>
      <c r="AW125" s="13" t="s">
        <v>35</v>
      </c>
      <c r="AX125" s="13" t="s">
        <v>79</v>
      </c>
      <c r="AY125" s="202" t="s">
        <v>135</v>
      </c>
    </row>
    <row r="126" spans="2:65" s="1" customFormat="1" ht="16.5" customHeight="1">
      <c r="B126" s="169"/>
      <c r="C126" s="170" t="s">
        <v>187</v>
      </c>
      <c r="D126" s="170" t="s">
        <v>137</v>
      </c>
      <c r="E126" s="171" t="s">
        <v>188</v>
      </c>
      <c r="F126" s="172" t="s">
        <v>189</v>
      </c>
      <c r="G126" s="173" t="s">
        <v>140</v>
      </c>
      <c r="H126" s="174">
        <v>68.400000000000006</v>
      </c>
      <c r="I126" s="175"/>
      <c r="J126" s="176">
        <f>ROUND(I126*H126,2)</f>
        <v>0</v>
      </c>
      <c r="K126" s="172" t="s">
        <v>141</v>
      </c>
      <c r="L126" s="40"/>
      <c r="M126" s="177" t="s">
        <v>5</v>
      </c>
      <c r="N126" s="178" t="s">
        <v>42</v>
      </c>
      <c r="O126" s="41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3" t="s">
        <v>142</v>
      </c>
      <c r="AT126" s="23" t="s">
        <v>137</v>
      </c>
      <c r="AU126" s="23" t="s">
        <v>81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79</v>
      </c>
      <c r="BK126" s="181">
        <f>ROUND(I126*H126,2)</f>
        <v>0</v>
      </c>
      <c r="BL126" s="23" t="s">
        <v>142</v>
      </c>
      <c r="BM126" s="23" t="s">
        <v>190</v>
      </c>
    </row>
    <row r="127" spans="2:65" s="1" customFormat="1" ht="13.5">
      <c r="B127" s="40"/>
      <c r="D127" s="182" t="s">
        <v>144</v>
      </c>
      <c r="F127" s="183" t="s">
        <v>191</v>
      </c>
      <c r="I127" s="184"/>
      <c r="L127" s="40"/>
      <c r="M127" s="185"/>
      <c r="N127" s="41"/>
      <c r="O127" s="41"/>
      <c r="P127" s="41"/>
      <c r="Q127" s="41"/>
      <c r="R127" s="41"/>
      <c r="S127" s="41"/>
      <c r="T127" s="69"/>
      <c r="AT127" s="23" t="s">
        <v>144</v>
      </c>
      <c r="AU127" s="23" t="s">
        <v>81</v>
      </c>
    </row>
    <row r="128" spans="2:65" s="11" customFormat="1" ht="13.5">
      <c r="B128" s="186"/>
      <c r="D128" s="182" t="s">
        <v>146</v>
      </c>
      <c r="E128" s="187" t="s">
        <v>5</v>
      </c>
      <c r="F128" s="188" t="s">
        <v>96</v>
      </c>
      <c r="H128" s="189">
        <v>68.400000000000006</v>
      </c>
      <c r="I128" s="190"/>
      <c r="L128" s="186"/>
      <c r="M128" s="191"/>
      <c r="N128" s="192"/>
      <c r="O128" s="192"/>
      <c r="P128" s="192"/>
      <c r="Q128" s="192"/>
      <c r="R128" s="192"/>
      <c r="S128" s="192"/>
      <c r="T128" s="193"/>
      <c r="AT128" s="187" t="s">
        <v>146</v>
      </c>
      <c r="AU128" s="187" t="s">
        <v>81</v>
      </c>
      <c r="AV128" s="11" t="s">
        <v>81</v>
      </c>
      <c r="AW128" s="11" t="s">
        <v>35</v>
      </c>
      <c r="AX128" s="11" t="s">
        <v>79</v>
      </c>
      <c r="AY128" s="187" t="s">
        <v>135</v>
      </c>
    </row>
    <row r="129" spans="2:65" s="1" customFormat="1" ht="16.5" customHeight="1">
      <c r="B129" s="169"/>
      <c r="C129" s="170" t="s">
        <v>192</v>
      </c>
      <c r="D129" s="170" t="s">
        <v>137</v>
      </c>
      <c r="E129" s="171" t="s">
        <v>193</v>
      </c>
      <c r="F129" s="172" t="s">
        <v>194</v>
      </c>
      <c r="G129" s="173" t="s">
        <v>195</v>
      </c>
      <c r="H129" s="174">
        <v>136.80000000000001</v>
      </c>
      <c r="I129" s="175"/>
      <c r="J129" s="176">
        <f>ROUND(I129*H129,2)</f>
        <v>0</v>
      </c>
      <c r="K129" s="172" t="s">
        <v>141</v>
      </c>
      <c r="L129" s="40"/>
      <c r="M129" s="177" t="s">
        <v>5</v>
      </c>
      <c r="N129" s="178" t="s">
        <v>42</v>
      </c>
      <c r="O129" s="41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23" t="s">
        <v>142</v>
      </c>
      <c r="AT129" s="23" t="s">
        <v>137</v>
      </c>
      <c r="AU129" s="23" t="s">
        <v>81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79</v>
      </c>
      <c r="BK129" s="181">
        <f>ROUND(I129*H129,2)</f>
        <v>0</v>
      </c>
      <c r="BL129" s="23" t="s">
        <v>142</v>
      </c>
      <c r="BM129" s="23" t="s">
        <v>196</v>
      </c>
    </row>
    <row r="130" spans="2:65" s="1" customFormat="1" ht="27">
      <c r="B130" s="40"/>
      <c r="D130" s="182" t="s">
        <v>144</v>
      </c>
      <c r="F130" s="183" t="s">
        <v>197</v>
      </c>
      <c r="I130" s="184"/>
      <c r="L130" s="40"/>
      <c r="M130" s="185"/>
      <c r="N130" s="41"/>
      <c r="O130" s="41"/>
      <c r="P130" s="41"/>
      <c r="Q130" s="41"/>
      <c r="R130" s="41"/>
      <c r="S130" s="41"/>
      <c r="T130" s="69"/>
      <c r="AT130" s="23" t="s">
        <v>144</v>
      </c>
      <c r="AU130" s="23" t="s">
        <v>81</v>
      </c>
    </row>
    <row r="131" spans="2:65" s="11" customFormat="1" ht="13.5">
      <c r="B131" s="186"/>
      <c r="D131" s="182" t="s">
        <v>146</v>
      </c>
      <c r="E131" s="187" t="s">
        <v>5</v>
      </c>
      <c r="F131" s="188" t="s">
        <v>96</v>
      </c>
      <c r="H131" s="189">
        <v>68.400000000000006</v>
      </c>
      <c r="I131" s="190"/>
      <c r="L131" s="186"/>
      <c r="M131" s="191"/>
      <c r="N131" s="192"/>
      <c r="O131" s="192"/>
      <c r="P131" s="192"/>
      <c r="Q131" s="192"/>
      <c r="R131" s="192"/>
      <c r="S131" s="192"/>
      <c r="T131" s="193"/>
      <c r="AT131" s="187" t="s">
        <v>146</v>
      </c>
      <c r="AU131" s="187" t="s">
        <v>81</v>
      </c>
      <c r="AV131" s="11" t="s">
        <v>81</v>
      </c>
      <c r="AW131" s="11" t="s">
        <v>35</v>
      </c>
      <c r="AX131" s="11" t="s">
        <v>79</v>
      </c>
      <c r="AY131" s="187" t="s">
        <v>135</v>
      </c>
    </row>
    <row r="132" spans="2:65" s="11" customFormat="1" ht="13.5">
      <c r="B132" s="186"/>
      <c r="D132" s="182" t="s">
        <v>146</v>
      </c>
      <c r="F132" s="188" t="s">
        <v>198</v>
      </c>
      <c r="H132" s="189">
        <v>136.80000000000001</v>
      </c>
      <c r="I132" s="190"/>
      <c r="L132" s="186"/>
      <c r="M132" s="191"/>
      <c r="N132" s="192"/>
      <c r="O132" s="192"/>
      <c r="P132" s="192"/>
      <c r="Q132" s="192"/>
      <c r="R132" s="192"/>
      <c r="S132" s="192"/>
      <c r="T132" s="193"/>
      <c r="AT132" s="187" t="s">
        <v>146</v>
      </c>
      <c r="AU132" s="187" t="s">
        <v>81</v>
      </c>
      <c r="AV132" s="11" t="s">
        <v>81</v>
      </c>
      <c r="AW132" s="11" t="s">
        <v>6</v>
      </c>
      <c r="AX132" s="11" t="s">
        <v>79</v>
      </c>
      <c r="AY132" s="187" t="s">
        <v>135</v>
      </c>
    </row>
    <row r="133" spans="2:65" s="1" customFormat="1" ht="16.5" customHeight="1">
      <c r="B133" s="169"/>
      <c r="C133" s="170" t="s">
        <v>199</v>
      </c>
      <c r="D133" s="170" t="s">
        <v>137</v>
      </c>
      <c r="E133" s="171" t="s">
        <v>200</v>
      </c>
      <c r="F133" s="172" t="s">
        <v>201</v>
      </c>
      <c r="G133" s="173" t="s">
        <v>140</v>
      </c>
      <c r="H133" s="174">
        <v>150.47999999999999</v>
      </c>
      <c r="I133" s="175"/>
      <c r="J133" s="176">
        <f>ROUND(I133*H133,2)</f>
        <v>0</v>
      </c>
      <c r="K133" s="172" t="s">
        <v>141</v>
      </c>
      <c r="L133" s="40"/>
      <c r="M133" s="177" t="s">
        <v>5</v>
      </c>
      <c r="N133" s="178" t="s">
        <v>42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23" t="s">
        <v>142</v>
      </c>
      <c r="AT133" s="23" t="s">
        <v>137</v>
      </c>
      <c r="AU133" s="23" t="s">
        <v>81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79</v>
      </c>
      <c r="BK133" s="181">
        <f>ROUND(I133*H133,2)</f>
        <v>0</v>
      </c>
      <c r="BL133" s="23" t="s">
        <v>142</v>
      </c>
      <c r="BM133" s="23" t="s">
        <v>202</v>
      </c>
    </row>
    <row r="134" spans="2:65" s="1" customFormat="1" ht="27">
      <c r="B134" s="40"/>
      <c r="D134" s="182" t="s">
        <v>144</v>
      </c>
      <c r="F134" s="183" t="s">
        <v>203</v>
      </c>
      <c r="I134" s="184"/>
      <c r="L134" s="40"/>
      <c r="M134" s="185"/>
      <c r="N134" s="41"/>
      <c r="O134" s="41"/>
      <c r="P134" s="41"/>
      <c r="Q134" s="41"/>
      <c r="R134" s="41"/>
      <c r="S134" s="41"/>
      <c r="T134" s="69"/>
      <c r="AT134" s="23" t="s">
        <v>144</v>
      </c>
      <c r="AU134" s="23" t="s">
        <v>81</v>
      </c>
    </row>
    <row r="135" spans="2:65" s="11" customFormat="1" ht="13.5">
      <c r="B135" s="186"/>
      <c r="D135" s="182" t="s">
        <v>146</v>
      </c>
      <c r="E135" s="187" t="s">
        <v>92</v>
      </c>
      <c r="F135" s="188" t="s">
        <v>204</v>
      </c>
      <c r="H135" s="189">
        <v>150.47999999999999</v>
      </c>
      <c r="I135" s="190"/>
      <c r="L135" s="186"/>
      <c r="M135" s="191"/>
      <c r="N135" s="192"/>
      <c r="O135" s="192"/>
      <c r="P135" s="192"/>
      <c r="Q135" s="192"/>
      <c r="R135" s="192"/>
      <c r="S135" s="192"/>
      <c r="T135" s="193"/>
      <c r="AT135" s="187" t="s">
        <v>146</v>
      </c>
      <c r="AU135" s="187" t="s">
        <v>81</v>
      </c>
      <c r="AV135" s="11" t="s">
        <v>81</v>
      </c>
      <c r="AW135" s="11" t="s">
        <v>35</v>
      </c>
      <c r="AX135" s="11" t="s">
        <v>79</v>
      </c>
      <c r="AY135" s="187" t="s">
        <v>135</v>
      </c>
    </row>
    <row r="136" spans="2:65" s="1" customFormat="1" ht="16.5" customHeight="1">
      <c r="B136" s="169"/>
      <c r="C136" s="170" t="s">
        <v>205</v>
      </c>
      <c r="D136" s="170" t="s">
        <v>137</v>
      </c>
      <c r="E136" s="171" t="s">
        <v>206</v>
      </c>
      <c r="F136" s="172" t="s">
        <v>207</v>
      </c>
      <c r="G136" s="173" t="s">
        <v>140</v>
      </c>
      <c r="H136" s="174">
        <v>54.72</v>
      </c>
      <c r="I136" s="175"/>
      <c r="J136" s="176">
        <f>ROUND(I136*H136,2)</f>
        <v>0</v>
      </c>
      <c r="K136" s="172" t="s">
        <v>141</v>
      </c>
      <c r="L136" s="40"/>
      <c r="M136" s="177" t="s">
        <v>5</v>
      </c>
      <c r="N136" s="178" t="s">
        <v>42</v>
      </c>
      <c r="O136" s="41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23" t="s">
        <v>142</v>
      </c>
      <c r="AT136" s="23" t="s">
        <v>137</v>
      </c>
      <c r="AU136" s="23" t="s">
        <v>81</v>
      </c>
      <c r="AY136" s="23" t="s">
        <v>135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79</v>
      </c>
      <c r="BK136" s="181">
        <f>ROUND(I136*H136,2)</f>
        <v>0</v>
      </c>
      <c r="BL136" s="23" t="s">
        <v>142</v>
      </c>
      <c r="BM136" s="23" t="s">
        <v>208</v>
      </c>
    </row>
    <row r="137" spans="2:65" s="1" customFormat="1" ht="40.5">
      <c r="B137" s="40"/>
      <c r="D137" s="182" t="s">
        <v>144</v>
      </c>
      <c r="F137" s="183" t="s">
        <v>209</v>
      </c>
      <c r="I137" s="184"/>
      <c r="L137" s="40"/>
      <c r="M137" s="185"/>
      <c r="N137" s="41"/>
      <c r="O137" s="41"/>
      <c r="P137" s="41"/>
      <c r="Q137" s="41"/>
      <c r="R137" s="41"/>
      <c r="S137" s="41"/>
      <c r="T137" s="69"/>
      <c r="AT137" s="23" t="s">
        <v>144</v>
      </c>
      <c r="AU137" s="23" t="s">
        <v>81</v>
      </c>
    </row>
    <row r="138" spans="2:65" s="11" customFormat="1" ht="13.5">
      <c r="B138" s="186"/>
      <c r="D138" s="182" t="s">
        <v>146</v>
      </c>
      <c r="E138" s="187" t="s">
        <v>89</v>
      </c>
      <c r="F138" s="188" t="s">
        <v>210</v>
      </c>
      <c r="H138" s="189">
        <v>54.72</v>
      </c>
      <c r="I138" s="190"/>
      <c r="L138" s="186"/>
      <c r="M138" s="191"/>
      <c r="N138" s="192"/>
      <c r="O138" s="192"/>
      <c r="P138" s="192"/>
      <c r="Q138" s="192"/>
      <c r="R138" s="192"/>
      <c r="S138" s="192"/>
      <c r="T138" s="193"/>
      <c r="AT138" s="187" t="s">
        <v>146</v>
      </c>
      <c r="AU138" s="187" t="s">
        <v>81</v>
      </c>
      <c r="AV138" s="11" t="s">
        <v>81</v>
      </c>
      <c r="AW138" s="11" t="s">
        <v>35</v>
      </c>
      <c r="AX138" s="11" t="s">
        <v>79</v>
      </c>
      <c r="AY138" s="187" t="s">
        <v>135</v>
      </c>
    </row>
    <row r="139" spans="2:65" s="1" customFormat="1" ht="16.5" customHeight="1">
      <c r="B139" s="169"/>
      <c r="C139" s="209" t="s">
        <v>211</v>
      </c>
      <c r="D139" s="209" t="s">
        <v>212</v>
      </c>
      <c r="E139" s="210" t="s">
        <v>213</v>
      </c>
      <c r="F139" s="211" t="s">
        <v>214</v>
      </c>
      <c r="G139" s="212" t="s">
        <v>195</v>
      </c>
      <c r="H139" s="213">
        <v>109.44</v>
      </c>
      <c r="I139" s="214"/>
      <c r="J139" s="215">
        <f>ROUND(I139*H139,2)</f>
        <v>0</v>
      </c>
      <c r="K139" s="211" t="s">
        <v>141</v>
      </c>
      <c r="L139" s="216"/>
      <c r="M139" s="217" t="s">
        <v>5</v>
      </c>
      <c r="N139" s="218" t="s">
        <v>42</v>
      </c>
      <c r="O139" s="41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23" t="s">
        <v>187</v>
      </c>
      <c r="AT139" s="23" t="s">
        <v>212</v>
      </c>
      <c r="AU139" s="23" t="s">
        <v>81</v>
      </c>
      <c r="AY139" s="23" t="s">
        <v>135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79</v>
      </c>
      <c r="BK139" s="181">
        <f>ROUND(I139*H139,2)</f>
        <v>0</v>
      </c>
      <c r="BL139" s="23" t="s">
        <v>142</v>
      </c>
      <c r="BM139" s="23" t="s">
        <v>215</v>
      </c>
    </row>
    <row r="140" spans="2:65" s="1" customFormat="1" ht="13.5">
      <c r="B140" s="40"/>
      <c r="D140" s="182" t="s">
        <v>144</v>
      </c>
      <c r="F140" s="183" t="s">
        <v>214</v>
      </c>
      <c r="I140" s="184"/>
      <c r="L140" s="40"/>
      <c r="M140" s="185"/>
      <c r="N140" s="41"/>
      <c r="O140" s="41"/>
      <c r="P140" s="41"/>
      <c r="Q140" s="41"/>
      <c r="R140" s="41"/>
      <c r="S140" s="41"/>
      <c r="T140" s="69"/>
      <c r="AT140" s="23" t="s">
        <v>144</v>
      </c>
      <c r="AU140" s="23" t="s">
        <v>81</v>
      </c>
    </row>
    <row r="141" spans="2:65" s="11" customFormat="1" ht="13.5">
      <c r="B141" s="186"/>
      <c r="D141" s="182" t="s">
        <v>146</v>
      </c>
      <c r="E141" s="187" t="s">
        <v>5</v>
      </c>
      <c r="F141" s="188" t="s">
        <v>89</v>
      </c>
      <c r="H141" s="189">
        <v>54.72</v>
      </c>
      <c r="I141" s="190"/>
      <c r="L141" s="186"/>
      <c r="M141" s="191"/>
      <c r="N141" s="192"/>
      <c r="O141" s="192"/>
      <c r="P141" s="192"/>
      <c r="Q141" s="192"/>
      <c r="R141" s="192"/>
      <c r="S141" s="192"/>
      <c r="T141" s="193"/>
      <c r="AT141" s="187" t="s">
        <v>146</v>
      </c>
      <c r="AU141" s="187" t="s">
        <v>81</v>
      </c>
      <c r="AV141" s="11" t="s">
        <v>81</v>
      </c>
      <c r="AW141" s="11" t="s">
        <v>35</v>
      </c>
      <c r="AX141" s="11" t="s">
        <v>79</v>
      </c>
      <c r="AY141" s="187" t="s">
        <v>135</v>
      </c>
    </row>
    <row r="142" spans="2:65" s="11" customFormat="1" ht="13.5">
      <c r="B142" s="186"/>
      <c r="D142" s="182" t="s">
        <v>146</v>
      </c>
      <c r="F142" s="188" t="s">
        <v>216</v>
      </c>
      <c r="H142" s="189">
        <v>109.44</v>
      </c>
      <c r="I142" s="190"/>
      <c r="L142" s="186"/>
      <c r="M142" s="191"/>
      <c r="N142" s="192"/>
      <c r="O142" s="192"/>
      <c r="P142" s="192"/>
      <c r="Q142" s="192"/>
      <c r="R142" s="192"/>
      <c r="S142" s="192"/>
      <c r="T142" s="193"/>
      <c r="AT142" s="187" t="s">
        <v>146</v>
      </c>
      <c r="AU142" s="187" t="s">
        <v>81</v>
      </c>
      <c r="AV142" s="11" t="s">
        <v>81</v>
      </c>
      <c r="AW142" s="11" t="s">
        <v>6</v>
      </c>
      <c r="AX142" s="11" t="s">
        <v>79</v>
      </c>
      <c r="AY142" s="187" t="s">
        <v>135</v>
      </c>
    </row>
    <row r="143" spans="2:65" s="10" customFormat="1" ht="29.85" customHeight="1">
      <c r="B143" s="156"/>
      <c r="D143" s="157" t="s">
        <v>70</v>
      </c>
      <c r="E143" s="167" t="s">
        <v>142</v>
      </c>
      <c r="F143" s="167" t="s">
        <v>217</v>
      </c>
      <c r="I143" s="159"/>
      <c r="J143" s="168">
        <f>BK143</f>
        <v>0</v>
      </c>
      <c r="L143" s="156"/>
      <c r="M143" s="161"/>
      <c r="N143" s="162"/>
      <c r="O143" s="162"/>
      <c r="P143" s="163">
        <f>SUM(P144:P146)</f>
        <v>0</v>
      </c>
      <c r="Q143" s="162"/>
      <c r="R143" s="163">
        <f>SUM(R144:R146)</f>
        <v>0</v>
      </c>
      <c r="S143" s="162"/>
      <c r="T143" s="164">
        <f>SUM(T144:T146)</f>
        <v>0</v>
      </c>
      <c r="AR143" s="157" t="s">
        <v>79</v>
      </c>
      <c r="AT143" s="165" t="s">
        <v>70</v>
      </c>
      <c r="AU143" s="165" t="s">
        <v>79</v>
      </c>
      <c r="AY143" s="157" t="s">
        <v>135</v>
      </c>
      <c r="BK143" s="166">
        <f>SUM(BK144:BK146)</f>
        <v>0</v>
      </c>
    </row>
    <row r="144" spans="2:65" s="1" customFormat="1" ht="16.5" customHeight="1">
      <c r="B144" s="169"/>
      <c r="C144" s="170" t="s">
        <v>218</v>
      </c>
      <c r="D144" s="170" t="s">
        <v>137</v>
      </c>
      <c r="E144" s="171" t="s">
        <v>219</v>
      </c>
      <c r="F144" s="172" t="s">
        <v>220</v>
      </c>
      <c r="G144" s="173" t="s">
        <v>140</v>
      </c>
      <c r="H144" s="174">
        <v>13.68</v>
      </c>
      <c r="I144" s="175"/>
      <c r="J144" s="176">
        <f>ROUND(I144*H144,2)</f>
        <v>0</v>
      </c>
      <c r="K144" s="172" t="s">
        <v>141</v>
      </c>
      <c r="L144" s="40"/>
      <c r="M144" s="177" t="s">
        <v>5</v>
      </c>
      <c r="N144" s="178" t="s">
        <v>42</v>
      </c>
      <c r="O144" s="41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23" t="s">
        <v>142</v>
      </c>
      <c r="AT144" s="23" t="s">
        <v>137</v>
      </c>
      <c r="AU144" s="23" t="s">
        <v>81</v>
      </c>
      <c r="AY144" s="23" t="s">
        <v>135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23" t="s">
        <v>79</v>
      </c>
      <c r="BK144" s="181">
        <f>ROUND(I144*H144,2)</f>
        <v>0</v>
      </c>
      <c r="BL144" s="23" t="s">
        <v>142</v>
      </c>
      <c r="BM144" s="23" t="s">
        <v>221</v>
      </c>
    </row>
    <row r="145" spans="2:65" s="1" customFormat="1" ht="13.5">
      <c r="B145" s="40"/>
      <c r="D145" s="182" t="s">
        <v>144</v>
      </c>
      <c r="F145" s="183" t="s">
        <v>222</v>
      </c>
      <c r="I145" s="184"/>
      <c r="L145" s="40"/>
      <c r="M145" s="185"/>
      <c r="N145" s="41"/>
      <c r="O145" s="41"/>
      <c r="P145" s="41"/>
      <c r="Q145" s="41"/>
      <c r="R145" s="41"/>
      <c r="S145" s="41"/>
      <c r="T145" s="69"/>
      <c r="AT145" s="23" t="s">
        <v>144</v>
      </c>
      <c r="AU145" s="23" t="s">
        <v>81</v>
      </c>
    </row>
    <row r="146" spans="2:65" s="11" customFormat="1" ht="13.5">
      <c r="B146" s="186"/>
      <c r="D146" s="182" t="s">
        <v>146</v>
      </c>
      <c r="E146" s="187" t="s">
        <v>87</v>
      </c>
      <c r="F146" s="188" t="s">
        <v>223</v>
      </c>
      <c r="H146" s="189">
        <v>13.68</v>
      </c>
      <c r="I146" s="190"/>
      <c r="L146" s="186"/>
      <c r="M146" s="191"/>
      <c r="N146" s="192"/>
      <c r="O146" s="192"/>
      <c r="P146" s="192"/>
      <c r="Q146" s="192"/>
      <c r="R146" s="192"/>
      <c r="S146" s="192"/>
      <c r="T146" s="193"/>
      <c r="AT146" s="187" t="s">
        <v>146</v>
      </c>
      <c r="AU146" s="187" t="s">
        <v>81</v>
      </c>
      <c r="AV146" s="11" t="s">
        <v>81</v>
      </c>
      <c r="AW146" s="11" t="s">
        <v>35</v>
      </c>
      <c r="AX146" s="11" t="s">
        <v>79</v>
      </c>
      <c r="AY146" s="187" t="s">
        <v>135</v>
      </c>
    </row>
    <row r="147" spans="2:65" s="10" customFormat="1" ht="37.35" customHeight="1">
      <c r="B147" s="156"/>
      <c r="D147" s="157" t="s">
        <v>70</v>
      </c>
      <c r="E147" s="158" t="s">
        <v>224</v>
      </c>
      <c r="F147" s="158" t="s">
        <v>225</v>
      </c>
      <c r="I147" s="159"/>
      <c r="J147" s="160">
        <f>BK147</f>
        <v>0</v>
      </c>
      <c r="L147" s="156"/>
      <c r="M147" s="161"/>
      <c r="N147" s="162"/>
      <c r="O147" s="162"/>
      <c r="P147" s="163">
        <f>P148+P233+P314+P317+P386+P397</f>
        <v>0</v>
      </c>
      <c r="Q147" s="162"/>
      <c r="R147" s="163">
        <f>R148+R233+R314+R317+R386+R397</f>
        <v>2.94943</v>
      </c>
      <c r="S147" s="162"/>
      <c r="T147" s="164">
        <f>T148+T233+T314+T317+T386+T397</f>
        <v>0</v>
      </c>
      <c r="AR147" s="157" t="s">
        <v>81</v>
      </c>
      <c r="AT147" s="165" t="s">
        <v>70</v>
      </c>
      <c r="AU147" s="165" t="s">
        <v>71</v>
      </c>
      <c r="AY147" s="157" t="s">
        <v>135</v>
      </c>
      <c r="BK147" s="166">
        <f>BK148+BK233+BK314+BK317+BK386+BK397</f>
        <v>0</v>
      </c>
    </row>
    <row r="148" spans="2:65" s="10" customFormat="1" ht="19.899999999999999" customHeight="1">
      <c r="B148" s="156"/>
      <c r="D148" s="157" t="s">
        <v>70</v>
      </c>
      <c r="E148" s="167" t="s">
        <v>226</v>
      </c>
      <c r="F148" s="167" t="s">
        <v>227</v>
      </c>
      <c r="I148" s="159"/>
      <c r="J148" s="168">
        <f>BK148</f>
        <v>0</v>
      </c>
      <c r="L148" s="156"/>
      <c r="M148" s="161"/>
      <c r="N148" s="162"/>
      <c r="O148" s="162"/>
      <c r="P148" s="163">
        <f>SUM(P149:P232)</f>
        <v>0</v>
      </c>
      <c r="Q148" s="162"/>
      <c r="R148" s="163">
        <f>SUM(R149:R232)</f>
        <v>0.59762000000000004</v>
      </c>
      <c r="S148" s="162"/>
      <c r="T148" s="164">
        <f>SUM(T149:T232)</f>
        <v>0</v>
      </c>
      <c r="AR148" s="157" t="s">
        <v>81</v>
      </c>
      <c r="AT148" s="165" t="s">
        <v>70</v>
      </c>
      <c r="AU148" s="165" t="s">
        <v>79</v>
      </c>
      <c r="AY148" s="157" t="s">
        <v>135</v>
      </c>
      <c r="BK148" s="166">
        <f>SUM(BK149:BK232)</f>
        <v>0</v>
      </c>
    </row>
    <row r="149" spans="2:65" s="1" customFormat="1" ht="16.5" customHeight="1">
      <c r="B149" s="169"/>
      <c r="C149" s="170" t="s">
        <v>228</v>
      </c>
      <c r="D149" s="170" t="s">
        <v>137</v>
      </c>
      <c r="E149" s="171" t="s">
        <v>229</v>
      </c>
      <c r="F149" s="172" t="s">
        <v>230</v>
      </c>
      <c r="G149" s="173" t="s">
        <v>231</v>
      </c>
      <c r="H149" s="174">
        <v>28</v>
      </c>
      <c r="I149" s="175"/>
      <c r="J149" s="176">
        <f>ROUND(I149*H149,2)</f>
        <v>0</v>
      </c>
      <c r="K149" s="172" t="s">
        <v>141</v>
      </c>
      <c r="L149" s="40"/>
      <c r="M149" s="177" t="s">
        <v>5</v>
      </c>
      <c r="N149" s="178" t="s">
        <v>42</v>
      </c>
      <c r="O149" s="41"/>
      <c r="P149" s="179">
        <f>O149*H149</f>
        <v>0</v>
      </c>
      <c r="Q149" s="179">
        <v>1.89E-3</v>
      </c>
      <c r="R149" s="179">
        <f>Q149*H149</f>
        <v>5.2920000000000002E-2</v>
      </c>
      <c r="S149" s="179">
        <v>0</v>
      </c>
      <c r="T149" s="180">
        <f>S149*H149</f>
        <v>0</v>
      </c>
      <c r="AR149" s="23" t="s">
        <v>232</v>
      </c>
      <c r="AT149" s="23" t="s">
        <v>137</v>
      </c>
      <c r="AU149" s="23" t="s">
        <v>81</v>
      </c>
      <c r="AY149" s="23" t="s">
        <v>135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79</v>
      </c>
      <c r="BK149" s="181">
        <f>ROUND(I149*H149,2)</f>
        <v>0</v>
      </c>
      <c r="BL149" s="23" t="s">
        <v>232</v>
      </c>
      <c r="BM149" s="23" t="s">
        <v>233</v>
      </c>
    </row>
    <row r="150" spans="2:65" s="1" customFormat="1" ht="13.5">
      <c r="B150" s="40"/>
      <c r="D150" s="182" t="s">
        <v>144</v>
      </c>
      <c r="F150" s="183" t="s">
        <v>234</v>
      </c>
      <c r="I150" s="184"/>
      <c r="L150" s="40"/>
      <c r="M150" s="185"/>
      <c r="N150" s="41"/>
      <c r="O150" s="41"/>
      <c r="P150" s="41"/>
      <c r="Q150" s="41"/>
      <c r="R150" s="41"/>
      <c r="S150" s="41"/>
      <c r="T150" s="69"/>
      <c r="AT150" s="23" t="s">
        <v>144</v>
      </c>
      <c r="AU150" s="23" t="s">
        <v>81</v>
      </c>
    </row>
    <row r="151" spans="2:65" s="1" customFormat="1" ht="16.5" customHeight="1">
      <c r="B151" s="169"/>
      <c r="C151" s="170" t="s">
        <v>11</v>
      </c>
      <c r="D151" s="170" t="s">
        <v>137</v>
      </c>
      <c r="E151" s="171" t="s">
        <v>235</v>
      </c>
      <c r="F151" s="172" t="s">
        <v>236</v>
      </c>
      <c r="G151" s="173" t="s">
        <v>231</v>
      </c>
      <c r="H151" s="174">
        <v>122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42</v>
      </c>
      <c r="O151" s="41"/>
      <c r="P151" s="179">
        <f>O151*H151</f>
        <v>0</v>
      </c>
      <c r="Q151" s="179">
        <v>1.25E-3</v>
      </c>
      <c r="R151" s="179">
        <f>Q151*H151</f>
        <v>0.1525</v>
      </c>
      <c r="S151" s="179">
        <v>0</v>
      </c>
      <c r="T151" s="180">
        <f>S151*H151</f>
        <v>0</v>
      </c>
      <c r="AR151" s="23" t="s">
        <v>232</v>
      </c>
      <c r="AT151" s="23" t="s">
        <v>137</v>
      </c>
      <c r="AU151" s="23" t="s">
        <v>81</v>
      </c>
      <c r="AY151" s="23" t="s">
        <v>135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79</v>
      </c>
      <c r="BK151" s="181">
        <f>ROUND(I151*H151,2)</f>
        <v>0</v>
      </c>
      <c r="BL151" s="23" t="s">
        <v>232</v>
      </c>
      <c r="BM151" s="23" t="s">
        <v>237</v>
      </c>
    </row>
    <row r="152" spans="2:65" s="1" customFormat="1" ht="13.5">
      <c r="B152" s="40"/>
      <c r="D152" s="182" t="s">
        <v>144</v>
      </c>
      <c r="F152" s="183" t="s">
        <v>238</v>
      </c>
      <c r="I152" s="184"/>
      <c r="L152" s="40"/>
      <c r="M152" s="185"/>
      <c r="N152" s="41"/>
      <c r="O152" s="41"/>
      <c r="P152" s="41"/>
      <c r="Q152" s="41"/>
      <c r="R152" s="41"/>
      <c r="S152" s="41"/>
      <c r="T152" s="69"/>
      <c r="AT152" s="23" t="s">
        <v>144</v>
      </c>
      <c r="AU152" s="23" t="s">
        <v>81</v>
      </c>
    </row>
    <row r="153" spans="2:65" s="12" customFormat="1" ht="13.5">
      <c r="B153" s="194"/>
      <c r="D153" s="182" t="s">
        <v>146</v>
      </c>
      <c r="E153" s="195" t="s">
        <v>5</v>
      </c>
      <c r="F153" s="196" t="s">
        <v>239</v>
      </c>
      <c r="H153" s="195" t="s">
        <v>5</v>
      </c>
      <c r="I153" s="197"/>
      <c r="L153" s="194"/>
      <c r="M153" s="198"/>
      <c r="N153" s="199"/>
      <c r="O153" s="199"/>
      <c r="P153" s="199"/>
      <c r="Q153" s="199"/>
      <c r="R153" s="199"/>
      <c r="S153" s="199"/>
      <c r="T153" s="200"/>
      <c r="AT153" s="195" t="s">
        <v>146</v>
      </c>
      <c r="AU153" s="195" t="s">
        <v>81</v>
      </c>
      <c r="AV153" s="12" t="s">
        <v>79</v>
      </c>
      <c r="AW153" s="12" t="s">
        <v>35</v>
      </c>
      <c r="AX153" s="12" t="s">
        <v>71</v>
      </c>
      <c r="AY153" s="195" t="s">
        <v>135</v>
      </c>
    </row>
    <row r="154" spans="2:65" s="11" customFormat="1" ht="13.5">
      <c r="B154" s="186"/>
      <c r="D154" s="182" t="s">
        <v>146</v>
      </c>
      <c r="E154" s="187" t="s">
        <v>5</v>
      </c>
      <c r="F154" s="188" t="s">
        <v>180</v>
      </c>
      <c r="H154" s="189">
        <v>7</v>
      </c>
      <c r="I154" s="190"/>
      <c r="L154" s="186"/>
      <c r="M154" s="191"/>
      <c r="N154" s="192"/>
      <c r="O154" s="192"/>
      <c r="P154" s="192"/>
      <c r="Q154" s="192"/>
      <c r="R154" s="192"/>
      <c r="S154" s="192"/>
      <c r="T154" s="193"/>
      <c r="AT154" s="187" t="s">
        <v>146</v>
      </c>
      <c r="AU154" s="187" t="s">
        <v>81</v>
      </c>
      <c r="AV154" s="11" t="s">
        <v>81</v>
      </c>
      <c r="AW154" s="11" t="s">
        <v>35</v>
      </c>
      <c r="AX154" s="11" t="s">
        <v>71</v>
      </c>
      <c r="AY154" s="187" t="s">
        <v>135</v>
      </c>
    </row>
    <row r="155" spans="2:65" s="12" customFormat="1" ht="13.5">
      <c r="B155" s="194"/>
      <c r="D155" s="182" t="s">
        <v>146</v>
      </c>
      <c r="E155" s="195" t="s">
        <v>5</v>
      </c>
      <c r="F155" s="196" t="s">
        <v>240</v>
      </c>
      <c r="H155" s="195" t="s">
        <v>5</v>
      </c>
      <c r="I155" s="197"/>
      <c r="L155" s="194"/>
      <c r="M155" s="198"/>
      <c r="N155" s="199"/>
      <c r="O155" s="199"/>
      <c r="P155" s="199"/>
      <c r="Q155" s="199"/>
      <c r="R155" s="199"/>
      <c r="S155" s="199"/>
      <c r="T155" s="200"/>
      <c r="AT155" s="195" t="s">
        <v>146</v>
      </c>
      <c r="AU155" s="195" t="s">
        <v>81</v>
      </c>
      <c r="AV155" s="12" t="s">
        <v>79</v>
      </c>
      <c r="AW155" s="12" t="s">
        <v>35</v>
      </c>
      <c r="AX155" s="12" t="s">
        <v>71</v>
      </c>
      <c r="AY155" s="195" t="s">
        <v>135</v>
      </c>
    </row>
    <row r="156" spans="2:65" s="11" customFormat="1" ht="13.5">
      <c r="B156" s="186"/>
      <c r="D156" s="182" t="s">
        <v>146</v>
      </c>
      <c r="E156" s="187" t="s">
        <v>5</v>
      </c>
      <c r="F156" s="188" t="s">
        <v>241</v>
      </c>
      <c r="H156" s="189">
        <v>115</v>
      </c>
      <c r="I156" s="190"/>
      <c r="L156" s="186"/>
      <c r="M156" s="191"/>
      <c r="N156" s="192"/>
      <c r="O156" s="192"/>
      <c r="P156" s="192"/>
      <c r="Q156" s="192"/>
      <c r="R156" s="192"/>
      <c r="S156" s="192"/>
      <c r="T156" s="193"/>
      <c r="AT156" s="187" t="s">
        <v>146</v>
      </c>
      <c r="AU156" s="187" t="s">
        <v>81</v>
      </c>
      <c r="AV156" s="11" t="s">
        <v>81</v>
      </c>
      <c r="AW156" s="11" t="s">
        <v>35</v>
      </c>
      <c r="AX156" s="11" t="s">
        <v>71</v>
      </c>
      <c r="AY156" s="187" t="s">
        <v>135</v>
      </c>
    </row>
    <row r="157" spans="2:65" s="13" customFormat="1" ht="13.5">
      <c r="B157" s="201"/>
      <c r="D157" s="182" t="s">
        <v>146</v>
      </c>
      <c r="E157" s="202" t="s">
        <v>5</v>
      </c>
      <c r="F157" s="203" t="s">
        <v>166</v>
      </c>
      <c r="H157" s="204">
        <v>122</v>
      </c>
      <c r="I157" s="205"/>
      <c r="L157" s="201"/>
      <c r="M157" s="206"/>
      <c r="N157" s="207"/>
      <c r="O157" s="207"/>
      <c r="P157" s="207"/>
      <c r="Q157" s="207"/>
      <c r="R157" s="207"/>
      <c r="S157" s="207"/>
      <c r="T157" s="208"/>
      <c r="AT157" s="202" t="s">
        <v>146</v>
      </c>
      <c r="AU157" s="202" t="s">
        <v>81</v>
      </c>
      <c r="AV157" s="13" t="s">
        <v>142</v>
      </c>
      <c r="AW157" s="13" t="s">
        <v>35</v>
      </c>
      <c r="AX157" s="13" t="s">
        <v>79</v>
      </c>
      <c r="AY157" s="202" t="s">
        <v>135</v>
      </c>
    </row>
    <row r="158" spans="2:65" s="1" customFormat="1" ht="16.5" customHeight="1">
      <c r="B158" s="169"/>
      <c r="C158" s="170" t="s">
        <v>232</v>
      </c>
      <c r="D158" s="170" t="s">
        <v>137</v>
      </c>
      <c r="E158" s="171" t="s">
        <v>242</v>
      </c>
      <c r="F158" s="172" t="s">
        <v>243</v>
      </c>
      <c r="G158" s="173" t="s">
        <v>231</v>
      </c>
      <c r="H158" s="174">
        <v>21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42</v>
      </c>
      <c r="O158" s="41"/>
      <c r="P158" s="179">
        <f>O158*H158</f>
        <v>0</v>
      </c>
      <c r="Q158" s="179">
        <v>1.7600000000000001E-3</v>
      </c>
      <c r="R158" s="179">
        <f>Q158*H158</f>
        <v>3.696E-2</v>
      </c>
      <c r="S158" s="179">
        <v>0</v>
      </c>
      <c r="T158" s="180">
        <f>S158*H158</f>
        <v>0</v>
      </c>
      <c r="AR158" s="23" t="s">
        <v>232</v>
      </c>
      <c r="AT158" s="23" t="s">
        <v>137</v>
      </c>
      <c r="AU158" s="23" t="s">
        <v>81</v>
      </c>
      <c r="AY158" s="23" t="s">
        <v>135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79</v>
      </c>
      <c r="BK158" s="181">
        <f>ROUND(I158*H158,2)</f>
        <v>0</v>
      </c>
      <c r="BL158" s="23" t="s">
        <v>232</v>
      </c>
      <c r="BM158" s="23" t="s">
        <v>244</v>
      </c>
    </row>
    <row r="159" spans="2:65" s="1" customFormat="1" ht="13.5">
      <c r="B159" s="40"/>
      <c r="D159" s="182" t="s">
        <v>144</v>
      </c>
      <c r="F159" s="183" t="s">
        <v>245</v>
      </c>
      <c r="I159" s="184"/>
      <c r="L159" s="40"/>
      <c r="M159" s="185"/>
      <c r="N159" s="41"/>
      <c r="O159" s="41"/>
      <c r="P159" s="41"/>
      <c r="Q159" s="41"/>
      <c r="R159" s="41"/>
      <c r="S159" s="41"/>
      <c r="T159" s="69"/>
      <c r="AT159" s="23" t="s">
        <v>144</v>
      </c>
      <c r="AU159" s="23" t="s">
        <v>81</v>
      </c>
    </row>
    <row r="160" spans="2:65" s="12" customFormat="1" ht="13.5">
      <c r="B160" s="194"/>
      <c r="D160" s="182" t="s">
        <v>146</v>
      </c>
      <c r="E160" s="195" t="s">
        <v>5</v>
      </c>
      <c r="F160" s="196" t="s">
        <v>240</v>
      </c>
      <c r="H160" s="195" t="s">
        <v>5</v>
      </c>
      <c r="I160" s="197"/>
      <c r="L160" s="194"/>
      <c r="M160" s="198"/>
      <c r="N160" s="199"/>
      <c r="O160" s="199"/>
      <c r="P160" s="199"/>
      <c r="Q160" s="199"/>
      <c r="R160" s="199"/>
      <c r="S160" s="199"/>
      <c r="T160" s="200"/>
      <c r="AT160" s="195" t="s">
        <v>146</v>
      </c>
      <c r="AU160" s="195" t="s">
        <v>81</v>
      </c>
      <c r="AV160" s="12" t="s">
        <v>79</v>
      </c>
      <c r="AW160" s="12" t="s">
        <v>35</v>
      </c>
      <c r="AX160" s="12" t="s">
        <v>71</v>
      </c>
      <c r="AY160" s="195" t="s">
        <v>135</v>
      </c>
    </row>
    <row r="161" spans="2:65" s="11" customFormat="1" ht="13.5">
      <c r="B161" s="186"/>
      <c r="D161" s="182" t="s">
        <v>146</v>
      </c>
      <c r="E161" s="187" t="s">
        <v>5</v>
      </c>
      <c r="F161" s="188" t="s">
        <v>10</v>
      </c>
      <c r="H161" s="189">
        <v>21</v>
      </c>
      <c r="I161" s="190"/>
      <c r="L161" s="186"/>
      <c r="M161" s="191"/>
      <c r="N161" s="192"/>
      <c r="O161" s="192"/>
      <c r="P161" s="192"/>
      <c r="Q161" s="192"/>
      <c r="R161" s="192"/>
      <c r="S161" s="192"/>
      <c r="T161" s="193"/>
      <c r="AT161" s="187" t="s">
        <v>146</v>
      </c>
      <c r="AU161" s="187" t="s">
        <v>81</v>
      </c>
      <c r="AV161" s="11" t="s">
        <v>81</v>
      </c>
      <c r="AW161" s="11" t="s">
        <v>35</v>
      </c>
      <c r="AX161" s="11" t="s">
        <v>79</v>
      </c>
      <c r="AY161" s="187" t="s">
        <v>135</v>
      </c>
    </row>
    <row r="162" spans="2:65" s="1" customFormat="1" ht="16.5" customHeight="1">
      <c r="B162" s="169"/>
      <c r="C162" s="170" t="s">
        <v>246</v>
      </c>
      <c r="D162" s="170" t="s">
        <v>137</v>
      </c>
      <c r="E162" s="171" t="s">
        <v>247</v>
      </c>
      <c r="F162" s="172" t="s">
        <v>248</v>
      </c>
      <c r="G162" s="173" t="s">
        <v>231</v>
      </c>
      <c r="H162" s="174">
        <v>61</v>
      </c>
      <c r="I162" s="175"/>
      <c r="J162" s="176">
        <f>ROUND(I162*H162,2)</f>
        <v>0</v>
      </c>
      <c r="K162" s="172" t="s">
        <v>141</v>
      </c>
      <c r="L162" s="40"/>
      <c r="M162" s="177" t="s">
        <v>5</v>
      </c>
      <c r="N162" s="178" t="s">
        <v>42</v>
      </c>
      <c r="O162" s="41"/>
      <c r="P162" s="179">
        <f>O162*H162</f>
        <v>0</v>
      </c>
      <c r="Q162" s="179">
        <v>5.9000000000000003E-4</v>
      </c>
      <c r="R162" s="179">
        <f>Q162*H162</f>
        <v>3.5990000000000001E-2</v>
      </c>
      <c r="S162" s="179">
        <v>0</v>
      </c>
      <c r="T162" s="180">
        <f>S162*H162</f>
        <v>0</v>
      </c>
      <c r="AR162" s="23" t="s">
        <v>232</v>
      </c>
      <c r="AT162" s="23" t="s">
        <v>137</v>
      </c>
      <c r="AU162" s="23" t="s">
        <v>81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79</v>
      </c>
      <c r="BK162" s="181">
        <f>ROUND(I162*H162,2)</f>
        <v>0</v>
      </c>
      <c r="BL162" s="23" t="s">
        <v>232</v>
      </c>
      <c r="BM162" s="23" t="s">
        <v>249</v>
      </c>
    </row>
    <row r="163" spans="2:65" s="1" customFormat="1" ht="13.5">
      <c r="B163" s="40"/>
      <c r="D163" s="182" t="s">
        <v>144</v>
      </c>
      <c r="F163" s="183" t="s">
        <v>250</v>
      </c>
      <c r="I163" s="184"/>
      <c r="L163" s="40"/>
      <c r="M163" s="185"/>
      <c r="N163" s="41"/>
      <c r="O163" s="41"/>
      <c r="P163" s="41"/>
      <c r="Q163" s="41"/>
      <c r="R163" s="41"/>
      <c r="S163" s="41"/>
      <c r="T163" s="69"/>
      <c r="AT163" s="23" t="s">
        <v>144</v>
      </c>
      <c r="AU163" s="23" t="s">
        <v>81</v>
      </c>
    </row>
    <row r="164" spans="2:65" s="12" customFormat="1" ht="13.5">
      <c r="B164" s="194"/>
      <c r="D164" s="182" t="s">
        <v>146</v>
      </c>
      <c r="E164" s="195" t="s">
        <v>5</v>
      </c>
      <c r="F164" s="196" t="s">
        <v>251</v>
      </c>
      <c r="H164" s="195" t="s">
        <v>5</v>
      </c>
      <c r="I164" s="197"/>
      <c r="L164" s="194"/>
      <c r="M164" s="198"/>
      <c r="N164" s="199"/>
      <c r="O164" s="199"/>
      <c r="P164" s="199"/>
      <c r="Q164" s="199"/>
      <c r="R164" s="199"/>
      <c r="S164" s="199"/>
      <c r="T164" s="200"/>
      <c r="AT164" s="195" t="s">
        <v>146</v>
      </c>
      <c r="AU164" s="195" t="s">
        <v>81</v>
      </c>
      <c r="AV164" s="12" t="s">
        <v>79</v>
      </c>
      <c r="AW164" s="12" t="s">
        <v>35</v>
      </c>
      <c r="AX164" s="12" t="s">
        <v>71</v>
      </c>
      <c r="AY164" s="195" t="s">
        <v>135</v>
      </c>
    </row>
    <row r="165" spans="2:65" s="11" customFormat="1" ht="13.5">
      <c r="B165" s="186"/>
      <c r="D165" s="182" t="s">
        <v>146</v>
      </c>
      <c r="E165" s="187" t="s">
        <v>5</v>
      </c>
      <c r="F165" s="188" t="s">
        <v>252</v>
      </c>
      <c r="H165" s="189">
        <v>30</v>
      </c>
      <c r="I165" s="190"/>
      <c r="L165" s="186"/>
      <c r="M165" s="191"/>
      <c r="N165" s="192"/>
      <c r="O165" s="192"/>
      <c r="P165" s="192"/>
      <c r="Q165" s="192"/>
      <c r="R165" s="192"/>
      <c r="S165" s="192"/>
      <c r="T165" s="193"/>
      <c r="AT165" s="187" t="s">
        <v>146</v>
      </c>
      <c r="AU165" s="187" t="s">
        <v>81</v>
      </c>
      <c r="AV165" s="11" t="s">
        <v>81</v>
      </c>
      <c r="AW165" s="11" t="s">
        <v>35</v>
      </c>
      <c r="AX165" s="11" t="s">
        <v>71</v>
      </c>
      <c r="AY165" s="187" t="s">
        <v>135</v>
      </c>
    </row>
    <row r="166" spans="2:65" s="12" customFormat="1" ht="13.5">
      <c r="B166" s="194"/>
      <c r="D166" s="182" t="s">
        <v>146</v>
      </c>
      <c r="E166" s="195" t="s">
        <v>5</v>
      </c>
      <c r="F166" s="196" t="s">
        <v>240</v>
      </c>
      <c r="H166" s="195" t="s">
        <v>5</v>
      </c>
      <c r="I166" s="197"/>
      <c r="L166" s="194"/>
      <c r="M166" s="198"/>
      <c r="N166" s="199"/>
      <c r="O166" s="199"/>
      <c r="P166" s="199"/>
      <c r="Q166" s="199"/>
      <c r="R166" s="199"/>
      <c r="S166" s="199"/>
      <c r="T166" s="200"/>
      <c r="AT166" s="195" t="s">
        <v>146</v>
      </c>
      <c r="AU166" s="195" t="s">
        <v>81</v>
      </c>
      <c r="AV166" s="12" t="s">
        <v>79</v>
      </c>
      <c r="AW166" s="12" t="s">
        <v>35</v>
      </c>
      <c r="AX166" s="12" t="s">
        <v>71</v>
      </c>
      <c r="AY166" s="195" t="s">
        <v>135</v>
      </c>
    </row>
    <row r="167" spans="2:65" s="11" customFormat="1" ht="13.5">
      <c r="B167" s="186"/>
      <c r="D167" s="182" t="s">
        <v>146</v>
      </c>
      <c r="E167" s="187" t="s">
        <v>5</v>
      </c>
      <c r="F167" s="188" t="s">
        <v>253</v>
      </c>
      <c r="H167" s="189">
        <v>31</v>
      </c>
      <c r="I167" s="190"/>
      <c r="L167" s="186"/>
      <c r="M167" s="191"/>
      <c r="N167" s="192"/>
      <c r="O167" s="192"/>
      <c r="P167" s="192"/>
      <c r="Q167" s="192"/>
      <c r="R167" s="192"/>
      <c r="S167" s="192"/>
      <c r="T167" s="193"/>
      <c r="AT167" s="187" t="s">
        <v>146</v>
      </c>
      <c r="AU167" s="187" t="s">
        <v>81</v>
      </c>
      <c r="AV167" s="11" t="s">
        <v>81</v>
      </c>
      <c r="AW167" s="11" t="s">
        <v>35</v>
      </c>
      <c r="AX167" s="11" t="s">
        <v>71</v>
      </c>
      <c r="AY167" s="187" t="s">
        <v>135</v>
      </c>
    </row>
    <row r="168" spans="2:65" s="13" customFormat="1" ht="13.5">
      <c r="B168" s="201"/>
      <c r="D168" s="182" t="s">
        <v>146</v>
      </c>
      <c r="E168" s="202" t="s">
        <v>5</v>
      </c>
      <c r="F168" s="203" t="s">
        <v>166</v>
      </c>
      <c r="H168" s="204">
        <v>61</v>
      </c>
      <c r="I168" s="205"/>
      <c r="L168" s="201"/>
      <c r="M168" s="206"/>
      <c r="N168" s="207"/>
      <c r="O168" s="207"/>
      <c r="P168" s="207"/>
      <c r="Q168" s="207"/>
      <c r="R168" s="207"/>
      <c r="S168" s="207"/>
      <c r="T168" s="208"/>
      <c r="AT168" s="202" t="s">
        <v>146</v>
      </c>
      <c r="AU168" s="202" t="s">
        <v>81</v>
      </c>
      <c r="AV168" s="13" t="s">
        <v>142</v>
      </c>
      <c r="AW168" s="13" t="s">
        <v>35</v>
      </c>
      <c r="AX168" s="13" t="s">
        <v>79</v>
      </c>
      <c r="AY168" s="202" t="s">
        <v>135</v>
      </c>
    </row>
    <row r="169" spans="2:65" s="1" customFormat="1" ht="16.5" customHeight="1">
      <c r="B169" s="169"/>
      <c r="C169" s="170" t="s">
        <v>254</v>
      </c>
      <c r="D169" s="170" t="s">
        <v>137</v>
      </c>
      <c r="E169" s="171" t="s">
        <v>255</v>
      </c>
      <c r="F169" s="172" t="s">
        <v>256</v>
      </c>
      <c r="G169" s="173" t="s">
        <v>231</v>
      </c>
      <c r="H169" s="174">
        <v>94</v>
      </c>
      <c r="I169" s="175"/>
      <c r="J169" s="176">
        <f>ROUND(I169*H169,2)</f>
        <v>0</v>
      </c>
      <c r="K169" s="172" t="s">
        <v>141</v>
      </c>
      <c r="L169" s="40"/>
      <c r="M169" s="177" t="s">
        <v>5</v>
      </c>
      <c r="N169" s="178" t="s">
        <v>42</v>
      </c>
      <c r="O169" s="41"/>
      <c r="P169" s="179">
        <f>O169*H169</f>
        <v>0</v>
      </c>
      <c r="Q169" s="179">
        <v>1.2099999999999999E-3</v>
      </c>
      <c r="R169" s="179">
        <f>Q169*H169</f>
        <v>0.11373999999999999</v>
      </c>
      <c r="S169" s="179">
        <v>0</v>
      </c>
      <c r="T169" s="180">
        <f>S169*H169</f>
        <v>0</v>
      </c>
      <c r="AR169" s="23" t="s">
        <v>232</v>
      </c>
      <c r="AT169" s="23" t="s">
        <v>137</v>
      </c>
      <c r="AU169" s="23" t="s">
        <v>81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79</v>
      </c>
      <c r="BK169" s="181">
        <f>ROUND(I169*H169,2)</f>
        <v>0</v>
      </c>
      <c r="BL169" s="23" t="s">
        <v>232</v>
      </c>
      <c r="BM169" s="23" t="s">
        <v>257</v>
      </c>
    </row>
    <row r="170" spans="2:65" s="1" customFormat="1" ht="13.5">
      <c r="B170" s="40"/>
      <c r="D170" s="182" t="s">
        <v>144</v>
      </c>
      <c r="F170" s="183" t="s">
        <v>258</v>
      </c>
      <c r="I170" s="184"/>
      <c r="L170" s="40"/>
      <c r="M170" s="185"/>
      <c r="N170" s="41"/>
      <c r="O170" s="41"/>
      <c r="P170" s="41"/>
      <c r="Q170" s="41"/>
      <c r="R170" s="41"/>
      <c r="S170" s="41"/>
      <c r="T170" s="69"/>
      <c r="AT170" s="23" t="s">
        <v>144</v>
      </c>
      <c r="AU170" s="23" t="s">
        <v>81</v>
      </c>
    </row>
    <row r="171" spans="2:65" s="12" customFormat="1" ht="13.5">
      <c r="B171" s="194"/>
      <c r="D171" s="182" t="s">
        <v>146</v>
      </c>
      <c r="E171" s="195" t="s">
        <v>5</v>
      </c>
      <c r="F171" s="196" t="s">
        <v>251</v>
      </c>
      <c r="H171" s="195" t="s">
        <v>5</v>
      </c>
      <c r="I171" s="197"/>
      <c r="L171" s="194"/>
      <c r="M171" s="198"/>
      <c r="N171" s="199"/>
      <c r="O171" s="199"/>
      <c r="P171" s="199"/>
      <c r="Q171" s="199"/>
      <c r="R171" s="199"/>
      <c r="S171" s="199"/>
      <c r="T171" s="200"/>
      <c r="AT171" s="195" t="s">
        <v>146</v>
      </c>
      <c r="AU171" s="195" t="s">
        <v>81</v>
      </c>
      <c r="AV171" s="12" t="s">
        <v>79</v>
      </c>
      <c r="AW171" s="12" t="s">
        <v>35</v>
      </c>
      <c r="AX171" s="12" t="s">
        <v>71</v>
      </c>
      <c r="AY171" s="195" t="s">
        <v>135</v>
      </c>
    </row>
    <row r="172" spans="2:65" s="11" customFormat="1" ht="13.5">
      <c r="B172" s="186"/>
      <c r="D172" s="182" t="s">
        <v>146</v>
      </c>
      <c r="E172" s="187" t="s">
        <v>5</v>
      </c>
      <c r="F172" s="188" t="s">
        <v>259</v>
      </c>
      <c r="H172" s="189">
        <v>24</v>
      </c>
      <c r="I172" s="190"/>
      <c r="L172" s="186"/>
      <c r="M172" s="191"/>
      <c r="N172" s="192"/>
      <c r="O172" s="192"/>
      <c r="P172" s="192"/>
      <c r="Q172" s="192"/>
      <c r="R172" s="192"/>
      <c r="S172" s="192"/>
      <c r="T172" s="193"/>
      <c r="AT172" s="187" t="s">
        <v>146</v>
      </c>
      <c r="AU172" s="187" t="s">
        <v>81</v>
      </c>
      <c r="AV172" s="11" t="s">
        <v>81</v>
      </c>
      <c r="AW172" s="11" t="s">
        <v>35</v>
      </c>
      <c r="AX172" s="11" t="s">
        <v>71</v>
      </c>
      <c r="AY172" s="187" t="s">
        <v>135</v>
      </c>
    </row>
    <row r="173" spans="2:65" s="12" customFormat="1" ht="13.5">
      <c r="B173" s="194"/>
      <c r="D173" s="182" t="s">
        <v>146</v>
      </c>
      <c r="E173" s="195" t="s">
        <v>5</v>
      </c>
      <c r="F173" s="196" t="s">
        <v>240</v>
      </c>
      <c r="H173" s="195" t="s">
        <v>5</v>
      </c>
      <c r="I173" s="197"/>
      <c r="L173" s="194"/>
      <c r="M173" s="198"/>
      <c r="N173" s="199"/>
      <c r="O173" s="199"/>
      <c r="P173" s="199"/>
      <c r="Q173" s="199"/>
      <c r="R173" s="199"/>
      <c r="S173" s="199"/>
      <c r="T173" s="200"/>
      <c r="AT173" s="195" t="s">
        <v>146</v>
      </c>
      <c r="AU173" s="195" t="s">
        <v>81</v>
      </c>
      <c r="AV173" s="12" t="s">
        <v>79</v>
      </c>
      <c r="AW173" s="12" t="s">
        <v>35</v>
      </c>
      <c r="AX173" s="12" t="s">
        <v>71</v>
      </c>
      <c r="AY173" s="195" t="s">
        <v>135</v>
      </c>
    </row>
    <row r="174" spans="2:65" s="11" customFormat="1" ht="13.5">
      <c r="B174" s="186"/>
      <c r="D174" s="182" t="s">
        <v>146</v>
      </c>
      <c r="E174" s="187" t="s">
        <v>5</v>
      </c>
      <c r="F174" s="188" t="s">
        <v>260</v>
      </c>
      <c r="H174" s="189">
        <v>70</v>
      </c>
      <c r="I174" s="190"/>
      <c r="L174" s="186"/>
      <c r="M174" s="191"/>
      <c r="N174" s="192"/>
      <c r="O174" s="192"/>
      <c r="P174" s="192"/>
      <c r="Q174" s="192"/>
      <c r="R174" s="192"/>
      <c r="S174" s="192"/>
      <c r="T174" s="193"/>
      <c r="AT174" s="187" t="s">
        <v>146</v>
      </c>
      <c r="AU174" s="187" t="s">
        <v>81</v>
      </c>
      <c r="AV174" s="11" t="s">
        <v>81</v>
      </c>
      <c r="AW174" s="11" t="s">
        <v>35</v>
      </c>
      <c r="AX174" s="11" t="s">
        <v>71</v>
      </c>
      <c r="AY174" s="187" t="s">
        <v>135</v>
      </c>
    </row>
    <row r="175" spans="2:65" s="13" customFormat="1" ht="13.5">
      <c r="B175" s="201"/>
      <c r="D175" s="182" t="s">
        <v>146</v>
      </c>
      <c r="E175" s="202" t="s">
        <v>5</v>
      </c>
      <c r="F175" s="203" t="s">
        <v>166</v>
      </c>
      <c r="H175" s="204">
        <v>94</v>
      </c>
      <c r="I175" s="205"/>
      <c r="L175" s="201"/>
      <c r="M175" s="206"/>
      <c r="N175" s="207"/>
      <c r="O175" s="207"/>
      <c r="P175" s="207"/>
      <c r="Q175" s="207"/>
      <c r="R175" s="207"/>
      <c r="S175" s="207"/>
      <c r="T175" s="208"/>
      <c r="AT175" s="202" t="s">
        <v>146</v>
      </c>
      <c r="AU175" s="202" t="s">
        <v>81</v>
      </c>
      <c r="AV175" s="13" t="s">
        <v>142</v>
      </c>
      <c r="AW175" s="13" t="s">
        <v>35</v>
      </c>
      <c r="AX175" s="13" t="s">
        <v>79</v>
      </c>
      <c r="AY175" s="202" t="s">
        <v>135</v>
      </c>
    </row>
    <row r="176" spans="2:65" s="1" customFormat="1" ht="16.5" customHeight="1">
      <c r="B176" s="169"/>
      <c r="C176" s="170" t="s">
        <v>261</v>
      </c>
      <c r="D176" s="170" t="s">
        <v>137</v>
      </c>
      <c r="E176" s="171" t="s">
        <v>262</v>
      </c>
      <c r="F176" s="172" t="s">
        <v>263</v>
      </c>
      <c r="G176" s="173" t="s">
        <v>231</v>
      </c>
      <c r="H176" s="174">
        <v>15</v>
      </c>
      <c r="I176" s="175"/>
      <c r="J176" s="176">
        <f>ROUND(I176*H176,2)</f>
        <v>0</v>
      </c>
      <c r="K176" s="172" t="s">
        <v>5</v>
      </c>
      <c r="L176" s="40"/>
      <c r="M176" s="177" t="s">
        <v>5</v>
      </c>
      <c r="N176" s="178" t="s">
        <v>42</v>
      </c>
      <c r="O176" s="41"/>
      <c r="P176" s="179">
        <f>O176*H176</f>
        <v>0</v>
      </c>
      <c r="Q176" s="179">
        <v>2.9E-4</v>
      </c>
      <c r="R176" s="179">
        <f>Q176*H176</f>
        <v>4.3499999999999997E-3</v>
      </c>
      <c r="S176" s="179">
        <v>0</v>
      </c>
      <c r="T176" s="180">
        <f>S176*H176</f>
        <v>0</v>
      </c>
      <c r="AR176" s="23" t="s">
        <v>232</v>
      </c>
      <c r="AT176" s="23" t="s">
        <v>137</v>
      </c>
      <c r="AU176" s="23" t="s">
        <v>81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79</v>
      </c>
      <c r="BK176" s="181">
        <f>ROUND(I176*H176,2)</f>
        <v>0</v>
      </c>
      <c r="BL176" s="23" t="s">
        <v>232</v>
      </c>
      <c r="BM176" s="23" t="s">
        <v>264</v>
      </c>
    </row>
    <row r="177" spans="2:65" s="1" customFormat="1" ht="13.5">
      <c r="B177" s="40"/>
      <c r="D177" s="182" t="s">
        <v>144</v>
      </c>
      <c r="F177" s="183" t="s">
        <v>265</v>
      </c>
      <c r="I177" s="184"/>
      <c r="L177" s="40"/>
      <c r="M177" s="185"/>
      <c r="N177" s="41"/>
      <c r="O177" s="41"/>
      <c r="P177" s="41"/>
      <c r="Q177" s="41"/>
      <c r="R177" s="41"/>
      <c r="S177" s="41"/>
      <c r="T177" s="69"/>
      <c r="AT177" s="23" t="s">
        <v>144</v>
      </c>
      <c r="AU177" s="23" t="s">
        <v>81</v>
      </c>
    </row>
    <row r="178" spans="2:65" s="12" customFormat="1" ht="13.5">
      <c r="B178" s="194"/>
      <c r="D178" s="182" t="s">
        <v>146</v>
      </c>
      <c r="E178" s="195" t="s">
        <v>5</v>
      </c>
      <c r="F178" s="196" t="s">
        <v>266</v>
      </c>
      <c r="H178" s="195" t="s">
        <v>5</v>
      </c>
      <c r="I178" s="197"/>
      <c r="L178" s="194"/>
      <c r="M178" s="198"/>
      <c r="N178" s="199"/>
      <c r="O178" s="199"/>
      <c r="P178" s="199"/>
      <c r="Q178" s="199"/>
      <c r="R178" s="199"/>
      <c r="S178" s="199"/>
      <c r="T178" s="200"/>
      <c r="AT178" s="195" t="s">
        <v>146</v>
      </c>
      <c r="AU178" s="195" t="s">
        <v>81</v>
      </c>
      <c r="AV178" s="12" t="s">
        <v>79</v>
      </c>
      <c r="AW178" s="12" t="s">
        <v>35</v>
      </c>
      <c r="AX178" s="12" t="s">
        <v>71</v>
      </c>
      <c r="AY178" s="195" t="s">
        <v>135</v>
      </c>
    </row>
    <row r="179" spans="2:65" s="11" customFormat="1" ht="13.5">
      <c r="B179" s="186"/>
      <c r="D179" s="182" t="s">
        <v>146</v>
      </c>
      <c r="E179" s="187" t="s">
        <v>5</v>
      </c>
      <c r="F179" s="188" t="s">
        <v>11</v>
      </c>
      <c r="H179" s="189">
        <v>15</v>
      </c>
      <c r="I179" s="190"/>
      <c r="L179" s="186"/>
      <c r="M179" s="191"/>
      <c r="N179" s="192"/>
      <c r="O179" s="192"/>
      <c r="P179" s="192"/>
      <c r="Q179" s="192"/>
      <c r="R179" s="192"/>
      <c r="S179" s="192"/>
      <c r="T179" s="193"/>
      <c r="AT179" s="187" t="s">
        <v>146</v>
      </c>
      <c r="AU179" s="187" t="s">
        <v>81</v>
      </c>
      <c r="AV179" s="11" t="s">
        <v>81</v>
      </c>
      <c r="AW179" s="11" t="s">
        <v>35</v>
      </c>
      <c r="AX179" s="11" t="s">
        <v>79</v>
      </c>
      <c r="AY179" s="187" t="s">
        <v>135</v>
      </c>
    </row>
    <row r="180" spans="2:65" s="1" customFormat="1" ht="16.5" customHeight="1">
      <c r="B180" s="169"/>
      <c r="C180" s="170" t="s">
        <v>267</v>
      </c>
      <c r="D180" s="170" t="s">
        <v>137</v>
      </c>
      <c r="E180" s="171" t="s">
        <v>268</v>
      </c>
      <c r="F180" s="172" t="s">
        <v>269</v>
      </c>
      <c r="G180" s="173" t="s">
        <v>231</v>
      </c>
      <c r="H180" s="174">
        <v>17</v>
      </c>
      <c r="I180" s="175"/>
      <c r="J180" s="176">
        <f>ROUND(I180*H180,2)</f>
        <v>0</v>
      </c>
      <c r="K180" s="172" t="s">
        <v>141</v>
      </c>
      <c r="L180" s="40"/>
      <c r="M180" s="177" t="s">
        <v>5</v>
      </c>
      <c r="N180" s="178" t="s">
        <v>42</v>
      </c>
      <c r="O180" s="41"/>
      <c r="P180" s="179">
        <f>O180*H180</f>
        <v>0</v>
      </c>
      <c r="Q180" s="179">
        <v>2.9E-4</v>
      </c>
      <c r="R180" s="179">
        <f>Q180*H180</f>
        <v>4.9300000000000004E-3</v>
      </c>
      <c r="S180" s="179">
        <v>0</v>
      </c>
      <c r="T180" s="180">
        <f>S180*H180</f>
        <v>0</v>
      </c>
      <c r="AR180" s="23" t="s">
        <v>232</v>
      </c>
      <c r="AT180" s="23" t="s">
        <v>137</v>
      </c>
      <c r="AU180" s="23" t="s">
        <v>81</v>
      </c>
      <c r="AY180" s="23" t="s">
        <v>135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3" t="s">
        <v>79</v>
      </c>
      <c r="BK180" s="181">
        <f>ROUND(I180*H180,2)</f>
        <v>0</v>
      </c>
      <c r="BL180" s="23" t="s">
        <v>232</v>
      </c>
      <c r="BM180" s="23" t="s">
        <v>270</v>
      </c>
    </row>
    <row r="181" spans="2:65" s="1" customFormat="1" ht="13.5">
      <c r="B181" s="40"/>
      <c r="D181" s="182" t="s">
        <v>144</v>
      </c>
      <c r="F181" s="183" t="s">
        <v>271</v>
      </c>
      <c r="I181" s="184"/>
      <c r="L181" s="40"/>
      <c r="M181" s="185"/>
      <c r="N181" s="41"/>
      <c r="O181" s="41"/>
      <c r="P181" s="41"/>
      <c r="Q181" s="41"/>
      <c r="R181" s="41"/>
      <c r="S181" s="41"/>
      <c r="T181" s="69"/>
      <c r="AT181" s="23" t="s">
        <v>144</v>
      </c>
      <c r="AU181" s="23" t="s">
        <v>81</v>
      </c>
    </row>
    <row r="182" spans="2:65" s="12" customFormat="1" ht="13.5">
      <c r="B182" s="194"/>
      <c r="D182" s="182" t="s">
        <v>146</v>
      </c>
      <c r="E182" s="195" t="s">
        <v>5</v>
      </c>
      <c r="F182" s="196" t="s">
        <v>240</v>
      </c>
      <c r="H182" s="195" t="s">
        <v>5</v>
      </c>
      <c r="I182" s="197"/>
      <c r="L182" s="194"/>
      <c r="M182" s="198"/>
      <c r="N182" s="199"/>
      <c r="O182" s="199"/>
      <c r="P182" s="199"/>
      <c r="Q182" s="199"/>
      <c r="R182" s="199"/>
      <c r="S182" s="199"/>
      <c r="T182" s="200"/>
      <c r="AT182" s="195" t="s">
        <v>146</v>
      </c>
      <c r="AU182" s="195" t="s">
        <v>81</v>
      </c>
      <c r="AV182" s="12" t="s">
        <v>79</v>
      </c>
      <c r="AW182" s="12" t="s">
        <v>35</v>
      </c>
      <c r="AX182" s="12" t="s">
        <v>71</v>
      </c>
      <c r="AY182" s="195" t="s">
        <v>135</v>
      </c>
    </row>
    <row r="183" spans="2:65" s="11" customFormat="1" ht="13.5">
      <c r="B183" s="186"/>
      <c r="D183" s="182" t="s">
        <v>146</v>
      </c>
      <c r="E183" s="187" t="s">
        <v>5</v>
      </c>
      <c r="F183" s="188" t="s">
        <v>246</v>
      </c>
      <c r="H183" s="189">
        <v>17</v>
      </c>
      <c r="I183" s="190"/>
      <c r="L183" s="186"/>
      <c r="M183" s="191"/>
      <c r="N183" s="192"/>
      <c r="O183" s="192"/>
      <c r="P183" s="192"/>
      <c r="Q183" s="192"/>
      <c r="R183" s="192"/>
      <c r="S183" s="192"/>
      <c r="T183" s="193"/>
      <c r="AT183" s="187" t="s">
        <v>146</v>
      </c>
      <c r="AU183" s="187" t="s">
        <v>81</v>
      </c>
      <c r="AV183" s="11" t="s">
        <v>81</v>
      </c>
      <c r="AW183" s="11" t="s">
        <v>35</v>
      </c>
      <c r="AX183" s="11" t="s">
        <v>79</v>
      </c>
      <c r="AY183" s="187" t="s">
        <v>135</v>
      </c>
    </row>
    <row r="184" spans="2:65" s="1" customFormat="1" ht="16.5" customHeight="1">
      <c r="B184" s="169"/>
      <c r="C184" s="170" t="s">
        <v>10</v>
      </c>
      <c r="D184" s="170" t="s">
        <v>137</v>
      </c>
      <c r="E184" s="171" t="s">
        <v>272</v>
      </c>
      <c r="F184" s="172" t="s">
        <v>273</v>
      </c>
      <c r="G184" s="173" t="s">
        <v>231</v>
      </c>
      <c r="H184" s="174">
        <v>35</v>
      </c>
      <c r="I184" s="175"/>
      <c r="J184" s="176">
        <f>ROUND(I184*H184,2)</f>
        <v>0</v>
      </c>
      <c r="K184" s="172" t="s">
        <v>141</v>
      </c>
      <c r="L184" s="40"/>
      <c r="M184" s="177" t="s">
        <v>5</v>
      </c>
      <c r="N184" s="178" t="s">
        <v>42</v>
      </c>
      <c r="O184" s="41"/>
      <c r="P184" s="179">
        <f>O184*H184</f>
        <v>0</v>
      </c>
      <c r="Q184" s="179">
        <v>3.5E-4</v>
      </c>
      <c r="R184" s="179">
        <f>Q184*H184</f>
        <v>1.225E-2</v>
      </c>
      <c r="S184" s="179">
        <v>0</v>
      </c>
      <c r="T184" s="180">
        <f>S184*H184</f>
        <v>0</v>
      </c>
      <c r="AR184" s="23" t="s">
        <v>232</v>
      </c>
      <c r="AT184" s="23" t="s">
        <v>137</v>
      </c>
      <c r="AU184" s="23" t="s">
        <v>81</v>
      </c>
      <c r="AY184" s="23" t="s">
        <v>135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79</v>
      </c>
      <c r="BK184" s="181">
        <f>ROUND(I184*H184,2)</f>
        <v>0</v>
      </c>
      <c r="BL184" s="23" t="s">
        <v>232</v>
      </c>
      <c r="BM184" s="23" t="s">
        <v>274</v>
      </c>
    </row>
    <row r="185" spans="2:65" s="1" customFormat="1" ht="13.5">
      <c r="B185" s="40"/>
      <c r="D185" s="182" t="s">
        <v>144</v>
      </c>
      <c r="F185" s="183" t="s">
        <v>275</v>
      </c>
      <c r="I185" s="184"/>
      <c r="L185" s="40"/>
      <c r="M185" s="185"/>
      <c r="N185" s="41"/>
      <c r="O185" s="41"/>
      <c r="P185" s="41"/>
      <c r="Q185" s="41"/>
      <c r="R185" s="41"/>
      <c r="S185" s="41"/>
      <c r="T185" s="69"/>
      <c r="AT185" s="23" t="s">
        <v>144</v>
      </c>
      <c r="AU185" s="23" t="s">
        <v>81</v>
      </c>
    </row>
    <row r="186" spans="2:65" s="12" customFormat="1" ht="13.5">
      <c r="B186" s="194"/>
      <c r="D186" s="182" t="s">
        <v>146</v>
      </c>
      <c r="E186" s="195" t="s">
        <v>5</v>
      </c>
      <c r="F186" s="196" t="s">
        <v>240</v>
      </c>
      <c r="H186" s="195" t="s">
        <v>5</v>
      </c>
      <c r="I186" s="197"/>
      <c r="L186" s="194"/>
      <c r="M186" s="198"/>
      <c r="N186" s="199"/>
      <c r="O186" s="199"/>
      <c r="P186" s="199"/>
      <c r="Q186" s="199"/>
      <c r="R186" s="199"/>
      <c r="S186" s="199"/>
      <c r="T186" s="200"/>
      <c r="AT186" s="195" t="s">
        <v>146</v>
      </c>
      <c r="AU186" s="195" t="s">
        <v>81</v>
      </c>
      <c r="AV186" s="12" t="s">
        <v>79</v>
      </c>
      <c r="AW186" s="12" t="s">
        <v>35</v>
      </c>
      <c r="AX186" s="12" t="s">
        <v>71</v>
      </c>
      <c r="AY186" s="195" t="s">
        <v>135</v>
      </c>
    </row>
    <row r="187" spans="2:65" s="11" customFormat="1" ht="13.5">
      <c r="B187" s="186"/>
      <c r="D187" s="182" t="s">
        <v>146</v>
      </c>
      <c r="E187" s="187" t="s">
        <v>5</v>
      </c>
      <c r="F187" s="188" t="s">
        <v>276</v>
      </c>
      <c r="H187" s="189">
        <v>35</v>
      </c>
      <c r="I187" s="190"/>
      <c r="L187" s="186"/>
      <c r="M187" s="191"/>
      <c r="N187" s="192"/>
      <c r="O187" s="192"/>
      <c r="P187" s="192"/>
      <c r="Q187" s="192"/>
      <c r="R187" s="192"/>
      <c r="S187" s="192"/>
      <c r="T187" s="193"/>
      <c r="AT187" s="187" t="s">
        <v>146</v>
      </c>
      <c r="AU187" s="187" t="s">
        <v>81</v>
      </c>
      <c r="AV187" s="11" t="s">
        <v>81</v>
      </c>
      <c r="AW187" s="11" t="s">
        <v>35</v>
      </c>
      <c r="AX187" s="11" t="s">
        <v>79</v>
      </c>
      <c r="AY187" s="187" t="s">
        <v>135</v>
      </c>
    </row>
    <row r="188" spans="2:65" s="1" customFormat="1" ht="16.5" customHeight="1">
      <c r="B188" s="169"/>
      <c r="C188" s="170" t="s">
        <v>277</v>
      </c>
      <c r="D188" s="170" t="s">
        <v>137</v>
      </c>
      <c r="E188" s="171" t="s">
        <v>278</v>
      </c>
      <c r="F188" s="172" t="s">
        <v>279</v>
      </c>
      <c r="G188" s="173" t="s">
        <v>231</v>
      </c>
      <c r="H188" s="174">
        <v>25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42</v>
      </c>
      <c r="O188" s="41"/>
      <c r="P188" s="179">
        <f>O188*H188</f>
        <v>0</v>
      </c>
      <c r="Q188" s="179">
        <v>5.6999999999999998E-4</v>
      </c>
      <c r="R188" s="179">
        <f>Q188*H188</f>
        <v>1.4249999999999999E-2</v>
      </c>
      <c r="S188" s="179">
        <v>0</v>
      </c>
      <c r="T188" s="180">
        <f>S188*H188</f>
        <v>0</v>
      </c>
      <c r="AR188" s="23" t="s">
        <v>232</v>
      </c>
      <c r="AT188" s="23" t="s">
        <v>137</v>
      </c>
      <c r="AU188" s="23" t="s">
        <v>81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79</v>
      </c>
      <c r="BK188" s="181">
        <f>ROUND(I188*H188,2)</f>
        <v>0</v>
      </c>
      <c r="BL188" s="23" t="s">
        <v>232</v>
      </c>
      <c r="BM188" s="23" t="s">
        <v>280</v>
      </c>
    </row>
    <row r="189" spans="2:65" s="1" customFormat="1" ht="13.5">
      <c r="B189" s="40"/>
      <c r="D189" s="182" t="s">
        <v>144</v>
      </c>
      <c r="F189" s="183" t="s">
        <v>281</v>
      </c>
      <c r="I189" s="184"/>
      <c r="L189" s="40"/>
      <c r="M189" s="185"/>
      <c r="N189" s="41"/>
      <c r="O189" s="41"/>
      <c r="P189" s="41"/>
      <c r="Q189" s="41"/>
      <c r="R189" s="41"/>
      <c r="S189" s="41"/>
      <c r="T189" s="69"/>
      <c r="AT189" s="23" t="s">
        <v>144</v>
      </c>
      <c r="AU189" s="23" t="s">
        <v>81</v>
      </c>
    </row>
    <row r="190" spans="2:65" s="12" customFormat="1" ht="13.5">
      <c r="B190" s="194"/>
      <c r="D190" s="182" t="s">
        <v>146</v>
      </c>
      <c r="E190" s="195" t="s">
        <v>5</v>
      </c>
      <c r="F190" s="196" t="s">
        <v>240</v>
      </c>
      <c r="H190" s="195" t="s">
        <v>5</v>
      </c>
      <c r="I190" s="197"/>
      <c r="L190" s="194"/>
      <c r="M190" s="198"/>
      <c r="N190" s="199"/>
      <c r="O190" s="199"/>
      <c r="P190" s="199"/>
      <c r="Q190" s="199"/>
      <c r="R190" s="199"/>
      <c r="S190" s="199"/>
      <c r="T190" s="200"/>
      <c r="AT190" s="195" t="s">
        <v>146</v>
      </c>
      <c r="AU190" s="195" t="s">
        <v>81</v>
      </c>
      <c r="AV190" s="12" t="s">
        <v>79</v>
      </c>
      <c r="AW190" s="12" t="s">
        <v>35</v>
      </c>
      <c r="AX190" s="12" t="s">
        <v>71</v>
      </c>
      <c r="AY190" s="195" t="s">
        <v>135</v>
      </c>
    </row>
    <row r="191" spans="2:65" s="11" customFormat="1" ht="13.5">
      <c r="B191" s="186"/>
      <c r="D191" s="182" t="s">
        <v>146</v>
      </c>
      <c r="E191" s="187" t="s">
        <v>5</v>
      </c>
      <c r="F191" s="188" t="s">
        <v>282</v>
      </c>
      <c r="H191" s="189">
        <v>25</v>
      </c>
      <c r="I191" s="190"/>
      <c r="L191" s="186"/>
      <c r="M191" s="191"/>
      <c r="N191" s="192"/>
      <c r="O191" s="192"/>
      <c r="P191" s="192"/>
      <c r="Q191" s="192"/>
      <c r="R191" s="192"/>
      <c r="S191" s="192"/>
      <c r="T191" s="193"/>
      <c r="AT191" s="187" t="s">
        <v>146</v>
      </c>
      <c r="AU191" s="187" t="s">
        <v>81</v>
      </c>
      <c r="AV191" s="11" t="s">
        <v>81</v>
      </c>
      <c r="AW191" s="11" t="s">
        <v>35</v>
      </c>
      <c r="AX191" s="11" t="s">
        <v>79</v>
      </c>
      <c r="AY191" s="187" t="s">
        <v>135</v>
      </c>
    </row>
    <row r="192" spans="2:65" s="1" customFormat="1" ht="16.5" customHeight="1">
      <c r="B192" s="169"/>
      <c r="C192" s="170" t="s">
        <v>283</v>
      </c>
      <c r="D192" s="170" t="s">
        <v>137</v>
      </c>
      <c r="E192" s="171" t="s">
        <v>284</v>
      </c>
      <c r="F192" s="172" t="s">
        <v>285</v>
      </c>
      <c r="G192" s="173" t="s">
        <v>231</v>
      </c>
      <c r="H192" s="174">
        <v>26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42</v>
      </c>
      <c r="O192" s="41"/>
      <c r="P192" s="179">
        <f>O192*H192</f>
        <v>0</v>
      </c>
      <c r="Q192" s="179">
        <v>1.14E-3</v>
      </c>
      <c r="R192" s="179">
        <f>Q192*H192</f>
        <v>2.964E-2</v>
      </c>
      <c r="S192" s="179">
        <v>0</v>
      </c>
      <c r="T192" s="180">
        <f>S192*H192</f>
        <v>0</v>
      </c>
      <c r="AR192" s="23" t="s">
        <v>232</v>
      </c>
      <c r="AT192" s="23" t="s">
        <v>137</v>
      </c>
      <c r="AU192" s="23" t="s">
        <v>81</v>
      </c>
      <c r="AY192" s="23" t="s">
        <v>135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79</v>
      </c>
      <c r="BK192" s="181">
        <f>ROUND(I192*H192,2)</f>
        <v>0</v>
      </c>
      <c r="BL192" s="23" t="s">
        <v>232</v>
      </c>
      <c r="BM192" s="23" t="s">
        <v>286</v>
      </c>
    </row>
    <row r="193" spans="2:65" s="1" customFormat="1" ht="13.5">
      <c r="B193" s="40"/>
      <c r="D193" s="182" t="s">
        <v>144</v>
      </c>
      <c r="F193" s="183" t="s">
        <v>287</v>
      </c>
      <c r="I193" s="184"/>
      <c r="L193" s="40"/>
      <c r="M193" s="185"/>
      <c r="N193" s="41"/>
      <c r="O193" s="41"/>
      <c r="P193" s="41"/>
      <c r="Q193" s="41"/>
      <c r="R193" s="41"/>
      <c r="S193" s="41"/>
      <c r="T193" s="69"/>
      <c r="AT193" s="23" t="s">
        <v>144</v>
      </c>
      <c r="AU193" s="23" t="s">
        <v>81</v>
      </c>
    </row>
    <row r="194" spans="2:65" s="12" customFormat="1" ht="13.5">
      <c r="B194" s="194"/>
      <c r="D194" s="182" t="s">
        <v>146</v>
      </c>
      <c r="E194" s="195" t="s">
        <v>5</v>
      </c>
      <c r="F194" s="196" t="s">
        <v>240</v>
      </c>
      <c r="H194" s="195" t="s">
        <v>5</v>
      </c>
      <c r="I194" s="197"/>
      <c r="L194" s="194"/>
      <c r="M194" s="198"/>
      <c r="N194" s="199"/>
      <c r="O194" s="199"/>
      <c r="P194" s="199"/>
      <c r="Q194" s="199"/>
      <c r="R194" s="199"/>
      <c r="S194" s="199"/>
      <c r="T194" s="200"/>
      <c r="AT194" s="195" t="s">
        <v>146</v>
      </c>
      <c r="AU194" s="195" t="s">
        <v>81</v>
      </c>
      <c r="AV194" s="12" t="s">
        <v>79</v>
      </c>
      <c r="AW194" s="12" t="s">
        <v>35</v>
      </c>
      <c r="AX194" s="12" t="s">
        <v>71</v>
      </c>
      <c r="AY194" s="195" t="s">
        <v>135</v>
      </c>
    </row>
    <row r="195" spans="2:65" s="11" customFormat="1" ht="13.5">
      <c r="B195" s="186"/>
      <c r="D195" s="182" t="s">
        <v>146</v>
      </c>
      <c r="E195" s="187" t="s">
        <v>5</v>
      </c>
      <c r="F195" s="188" t="s">
        <v>288</v>
      </c>
      <c r="H195" s="189">
        <v>26</v>
      </c>
      <c r="I195" s="190"/>
      <c r="L195" s="186"/>
      <c r="M195" s="191"/>
      <c r="N195" s="192"/>
      <c r="O195" s="192"/>
      <c r="P195" s="192"/>
      <c r="Q195" s="192"/>
      <c r="R195" s="192"/>
      <c r="S195" s="192"/>
      <c r="T195" s="193"/>
      <c r="AT195" s="187" t="s">
        <v>146</v>
      </c>
      <c r="AU195" s="187" t="s">
        <v>81</v>
      </c>
      <c r="AV195" s="11" t="s">
        <v>81</v>
      </c>
      <c r="AW195" s="11" t="s">
        <v>35</v>
      </c>
      <c r="AX195" s="11" t="s">
        <v>79</v>
      </c>
      <c r="AY195" s="187" t="s">
        <v>135</v>
      </c>
    </row>
    <row r="196" spans="2:65" s="1" customFormat="1" ht="16.5" customHeight="1">
      <c r="B196" s="169"/>
      <c r="C196" s="170" t="s">
        <v>259</v>
      </c>
      <c r="D196" s="170" t="s">
        <v>137</v>
      </c>
      <c r="E196" s="171" t="s">
        <v>289</v>
      </c>
      <c r="F196" s="172" t="s">
        <v>290</v>
      </c>
      <c r="G196" s="173" t="s">
        <v>231</v>
      </c>
      <c r="H196" s="174">
        <v>18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42</v>
      </c>
      <c r="O196" s="41"/>
      <c r="P196" s="179">
        <f>O196*H196</f>
        <v>0</v>
      </c>
      <c r="Q196" s="179">
        <v>1.1299999999999999E-3</v>
      </c>
      <c r="R196" s="179">
        <f>Q196*H196</f>
        <v>2.0339999999999997E-2</v>
      </c>
      <c r="S196" s="179">
        <v>0</v>
      </c>
      <c r="T196" s="180">
        <f>S196*H196</f>
        <v>0</v>
      </c>
      <c r="AR196" s="23" t="s">
        <v>232</v>
      </c>
      <c r="AT196" s="23" t="s">
        <v>137</v>
      </c>
      <c r="AU196" s="23" t="s">
        <v>81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79</v>
      </c>
      <c r="BK196" s="181">
        <f>ROUND(I196*H196,2)</f>
        <v>0</v>
      </c>
      <c r="BL196" s="23" t="s">
        <v>232</v>
      </c>
      <c r="BM196" s="23" t="s">
        <v>291</v>
      </c>
    </row>
    <row r="197" spans="2:65" s="1" customFormat="1" ht="13.5">
      <c r="B197" s="40"/>
      <c r="D197" s="182" t="s">
        <v>144</v>
      </c>
      <c r="F197" s="183" t="s">
        <v>292</v>
      </c>
      <c r="I197" s="184"/>
      <c r="L197" s="40"/>
      <c r="M197" s="185"/>
      <c r="N197" s="41"/>
      <c r="O197" s="41"/>
      <c r="P197" s="41"/>
      <c r="Q197" s="41"/>
      <c r="R197" s="41"/>
      <c r="S197" s="41"/>
      <c r="T197" s="69"/>
      <c r="AT197" s="23" t="s">
        <v>144</v>
      </c>
      <c r="AU197" s="23" t="s">
        <v>81</v>
      </c>
    </row>
    <row r="198" spans="2:65" s="1" customFormat="1" ht="25.5" customHeight="1">
      <c r="B198" s="169"/>
      <c r="C198" s="170" t="s">
        <v>282</v>
      </c>
      <c r="D198" s="170" t="s">
        <v>137</v>
      </c>
      <c r="E198" s="171" t="s">
        <v>293</v>
      </c>
      <c r="F198" s="172" t="s">
        <v>294</v>
      </c>
      <c r="G198" s="173" t="s">
        <v>231</v>
      </c>
      <c r="H198" s="174">
        <v>88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42</v>
      </c>
      <c r="O198" s="41"/>
      <c r="P198" s="179">
        <f>O198*H198</f>
        <v>0</v>
      </c>
      <c r="Q198" s="179">
        <v>2.7E-4</v>
      </c>
      <c r="R198" s="179">
        <f>Q198*H198</f>
        <v>2.376E-2</v>
      </c>
      <c r="S198" s="179">
        <v>0</v>
      </c>
      <c r="T198" s="180">
        <f>S198*H198</f>
        <v>0</v>
      </c>
      <c r="AR198" s="23" t="s">
        <v>232</v>
      </c>
      <c r="AT198" s="23" t="s">
        <v>137</v>
      </c>
      <c r="AU198" s="23" t="s">
        <v>81</v>
      </c>
      <c r="AY198" s="23" t="s">
        <v>135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79</v>
      </c>
      <c r="BK198" s="181">
        <f>ROUND(I198*H198,2)</f>
        <v>0</v>
      </c>
      <c r="BL198" s="23" t="s">
        <v>232</v>
      </c>
      <c r="BM198" s="23" t="s">
        <v>295</v>
      </c>
    </row>
    <row r="199" spans="2:65" s="1" customFormat="1" ht="40.5">
      <c r="B199" s="40"/>
      <c r="D199" s="182" t="s">
        <v>144</v>
      </c>
      <c r="F199" s="183" t="s">
        <v>296</v>
      </c>
      <c r="I199" s="184"/>
      <c r="L199" s="40"/>
      <c r="M199" s="185"/>
      <c r="N199" s="41"/>
      <c r="O199" s="41"/>
      <c r="P199" s="41"/>
      <c r="Q199" s="41"/>
      <c r="R199" s="41"/>
      <c r="S199" s="41"/>
      <c r="T199" s="69"/>
      <c r="AT199" s="23" t="s">
        <v>144</v>
      </c>
      <c r="AU199" s="23" t="s">
        <v>81</v>
      </c>
    </row>
    <row r="200" spans="2:65" s="1" customFormat="1" ht="25.5" customHeight="1">
      <c r="B200" s="169"/>
      <c r="C200" s="209" t="s">
        <v>288</v>
      </c>
      <c r="D200" s="209" t="s">
        <v>212</v>
      </c>
      <c r="E200" s="210" t="s">
        <v>297</v>
      </c>
      <c r="F200" s="211" t="s">
        <v>298</v>
      </c>
      <c r="G200" s="212" t="s">
        <v>231</v>
      </c>
      <c r="H200" s="213">
        <v>88</v>
      </c>
      <c r="I200" s="214"/>
      <c r="J200" s="215">
        <f>ROUND(I200*H200,2)</f>
        <v>0</v>
      </c>
      <c r="K200" s="211" t="s">
        <v>141</v>
      </c>
      <c r="L200" s="216"/>
      <c r="M200" s="217" t="s">
        <v>5</v>
      </c>
      <c r="N200" s="218" t="s">
        <v>42</v>
      </c>
      <c r="O200" s="41"/>
      <c r="P200" s="179">
        <f>O200*H200</f>
        <v>0</v>
      </c>
      <c r="Q200" s="179">
        <v>7.6000000000000004E-4</v>
      </c>
      <c r="R200" s="179">
        <f>Q200*H200</f>
        <v>6.6880000000000009E-2</v>
      </c>
      <c r="S200" s="179">
        <v>0</v>
      </c>
      <c r="T200" s="180">
        <f>S200*H200</f>
        <v>0</v>
      </c>
      <c r="AR200" s="23" t="s">
        <v>299</v>
      </c>
      <c r="AT200" s="23" t="s">
        <v>212</v>
      </c>
      <c r="AU200" s="23" t="s">
        <v>81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79</v>
      </c>
      <c r="BK200" s="181">
        <f>ROUND(I200*H200,2)</f>
        <v>0</v>
      </c>
      <c r="BL200" s="23" t="s">
        <v>232</v>
      </c>
      <c r="BM200" s="23" t="s">
        <v>300</v>
      </c>
    </row>
    <row r="201" spans="2:65" s="1" customFormat="1" ht="13.5">
      <c r="B201" s="40"/>
      <c r="D201" s="182" t="s">
        <v>144</v>
      </c>
      <c r="F201" s="183" t="s">
        <v>298</v>
      </c>
      <c r="I201" s="184"/>
      <c r="L201" s="40"/>
      <c r="M201" s="185"/>
      <c r="N201" s="41"/>
      <c r="O201" s="41"/>
      <c r="P201" s="41"/>
      <c r="Q201" s="41"/>
      <c r="R201" s="41"/>
      <c r="S201" s="41"/>
      <c r="T201" s="69"/>
      <c r="AT201" s="23" t="s">
        <v>144</v>
      </c>
      <c r="AU201" s="23" t="s">
        <v>81</v>
      </c>
    </row>
    <row r="202" spans="2:65" s="1" customFormat="1" ht="16.5" customHeight="1">
      <c r="B202" s="169"/>
      <c r="C202" s="170" t="s">
        <v>301</v>
      </c>
      <c r="D202" s="170" t="s">
        <v>137</v>
      </c>
      <c r="E202" s="171" t="s">
        <v>302</v>
      </c>
      <c r="F202" s="172" t="s">
        <v>303</v>
      </c>
      <c r="G202" s="173" t="s">
        <v>304</v>
      </c>
      <c r="H202" s="174">
        <v>30</v>
      </c>
      <c r="I202" s="175"/>
      <c r="J202" s="176">
        <f>ROUND(I202*H202,2)</f>
        <v>0</v>
      </c>
      <c r="K202" s="172" t="s">
        <v>141</v>
      </c>
      <c r="L202" s="40"/>
      <c r="M202" s="177" t="s">
        <v>5</v>
      </c>
      <c r="N202" s="178" t="s">
        <v>42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232</v>
      </c>
      <c r="AT202" s="23" t="s">
        <v>137</v>
      </c>
      <c r="AU202" s="23" t="s">
        <v>81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79</v>
      </c>
      <c r="BK202" s="181">
        <f>ROUND(I202*H202,2)</f>
        <v>0</v>
      </c>
      <c r="BL202" s="23" t="s">
        <v>232</v>
      </c>
      <c r="BM202" s="23" t="s">
        <v>305</v>
      </c>
    </row>
    <row r="203" spans="2:65" s="1" customFormat="1" ht="13.5">
      <c r="B203" s="40"/>
      <c r="D203" s="182" t="s">
        <v>144</v>
      </c>
      <c r="F203" s="183" t="s">
        <v>306</v>
      </c>
      <c r="I203" s="184"/>
      <c r="L203" s="40"/>
      <c r="M203" s="185"/>
      <c r="N203" s="41"/>
      <c r="O203" s="41"/>
      <c r="P203" s="41"/>
      <c r="Q203" s="41"/>
      <c r="R203" s="41"/>
      <c r="S203" s="41"/>
      <c r="T203" s="69"/>
      <c r="AT203" s="23" t="s">
        <v>144</v>
      </c>
      <c r="AU203" s="23" t="s">
        <v>81</v>
      </c>
    </row>
    <row r="204" spans="2:65" s="1" customFormat="1" ht="16.5" customHeight="1">
      <c r="B204" s="169"/>
      <c r="C204" s="170" t="s">
        <v>307</v>
      </c>
      <c r="D204" s="170" t="s">
        <v>137</v>
      </c>
      <c r="E204" s="171" t="s">
        <v>308</v>
      </c>
      <c r="F204" s="172" t="s">
        <v>309</v>
      </c>
      <c r="G204" s="173" t="s">
        <v>304</v>
      </c>
      <c r="H204" s="174">
        <v>26</v>
      </c>
      <c r="I204" s="175"/>
      <c r="J204" s="176">
        <f>ROUND(I204*H204,2)</f>
        <v>0</v>
      </c>
      <c r="K204" s="172" t="s">
        <v>141</v>
      </c>
      <c r="L204" s="40"/>
      <c r="M204" s="177" t="s">
        <v>5</v>
      </c>
      <c r="N204" s="178" t="s">
        <v>42</v>
      </c>
      <c r="O204" s="41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AR204" s="23" t="s">
        <v>232</v>
      </c>
      <c r="AT204" s="23" t="s">
        <v>137</v>
      </c>
      <c r="AU204" s="23" t="s">
        <v>81</v>
      </c>
      <c r="AY204" s="23" t="s">
        <v>135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79</v>
      </c>
      <c r="BK204" s="181">
        <f>ROUND(I204*H204,2)</f>
        <v>0</v>
      </c>
      <c r="BL204" s="23" t="s">
        <v>232</v>
      </c>
      <c r="BM204" s="23" t="s">
        <v>310</v>
      </c>
    </row>
    <row r="205" spans="2:65" s="1" customFormat="1" ht="13.5">
      <c r="B205" s="40"/>
      <c r="D205" s="182" t="s">
        <v>144</v>
      </c>
      <c r="F205" s="183" t="s">
        <v>311</v>
      </c>
      <c r="I205" s="184"/>
      <c r="L205" s="40"/>
      <c r="M205" s="185"/>
      <c r="N205" s="41"/>
      <c r="O205" s="41"/>
      <c r="P205" s="41"/>
      <c r="Q205" s="41"/>
      <c r="R205" s="41"/>
      <c r="S205" s="41"/>
      <c r="T205" s="69"/>
      <c r="AT205" s="23" t="s">
        <v>144</v>
      </c>
      <c r="AU205" s="23" t="s">
        <v>81</v>
      </c>
    </row>
    <row r="206" spans="2:65" s="1" customFormat="1" ht="16.5" customHeight="1">
      <c r="B206" s="169"/>
      <c r="C206" s="170" t="s">
        <v>312</v>
      </c>
      <c r="D206" s="170" t="s">
        <v>137</v>
      </c>
      <c r="E206" s="171" t="s">
        <v>313</v>
      </c>
      <c r="F206" s="172" t="s">
        <v>314</v>
      </c>
      <c r="G206" s="173" t="s">
        <v>304</v>
      </c>
      <c r="H206" s="174">
        <v>2</v>
      </c>
      <c r="I206" s="175"/>
      <c r="J206" s="176">
        <f>ROUND(I206*H206,2)</f>
        <v>0</v>
      </c>
      <c r="K206" s="172" t="s">
        <v>141</v>
      </c>
      <c r="L206" s="40"/>
      <c r="M206" s="177" t="s">
        <v>5</v>
      </c>
      <c r="N206" s="178" t="s">
        <v>42</v>
      </c>
      <c r="O206" s="41"/>
      <c r="P206" s="179">
        <f>O206*H206</f>
        <v>0</v>
      </c>
      <c r="Q206" s="179">
        <v>1.48E-3</v>
      </c>
      <c r="R206" s="179">
        <f>Q206*H206</f>
        <v>2.96E-3</v>
      </c>
      <c r="S206" s="179">
        <v>0</v>
      </c>
      <c r="T206" s="180">
        <f>S206*H206</f>
        <v>0</v>
      </c>
      <c r="AR206" s="23" t="s">
        <v>232</v>
      </c>
      <c r="AT206" s="23" t="s">
        <v>137</v>
      </c>
      <c r="AU206" s="23" t="s">
        <v>81</v>
      </c>
      <c r="AY206" s="23" t="s">
        <v>135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23" t="s">
        <v>79</v>
      </c>
      <c r="BK206" s="181">
        <f>ROUND(I206*H206,2)</f>
        <v>0</v>
      </c>
      <c r="BL206" s="23" t="s">
        <v>232</v>
      </c>
      <c r="BM206" s="23" t="s">
        <v>315</v>
      </c>
    </row>
    <row r="207" spans="2:65" s="1" customFormat="1" ht="27">
      <c r="B207" s="40"/>
      <c r="D207" s="182" t="s">
        <v>144</v>
      </c>
      <c r="F207" s="183" t="s">
        <v>316</v>
      </c>
      <c r="I207" s="184"/>
      <c r="L207" s="40"/>
      <c r="M207" s="185"/>
      <c r="N207" s="41"/>
      <c r="O207" s="41"/>
      <c r="P207" s="41"/>
      <c r="Q207" s="41"/>
      <c r="R207" s="41"/>
      <c r="S207" s="41"/>
      <c r="T207" s="69"/>
      <c r="AT207" s="23" t="s">
        <v>144</v>
      </c>
      <c r="AU207" s="23" t="s">
        <v>81</v>
      </c>
    </row>
    <row r="208" spans="2:65" s="1" customFormat="1" ht="25.5" customHeight="1">
      <c r="B208" s="169"/>
      <c r="C208" s="170" t="s">
        <v>252</v>
      </c>
      <c r="D208" s="170" t="s">
        <v>137</v>
      </c>
      <c r="E208" s="354" t="s">
        <v>937</v>
      </c>
      <c r="F208" s="355" t="s">
        <v>938</v>
      </c>
      <c r="G208" s="173" t="s">
        <v>304</v>
      </c>
      <c r="H208" s="174">
        <v>2</v>
      </c>
      <c r="I208" s="175"/>
      <c r="J208" s="176">
        <f>ROUND(I208*H208,2)</f>
        <v>0</v>
      </c>
      <c r="K208" s="172" t="s">
        <v>141</v>
      </c>
      <c r="L208" s="40"/>
      <c r="M208" s="177" t="s">
        <v>5</v>
      </c>
      <c r="N208" s="178" t="s">
        <v>42</v>
      </c>
      <c r="O208" s="41"/>
      <c r="P208" s="179">
        <f>O208*H208</f>
        <v>0</v>
      </c>
      <c r="Q208" s="179">
        <v>9.3000000000000005E-4</v>
      </c>
      <c r="R208" s="179">
        <f>Q208*H208</f>
        <v>1.8600000000000001E-3</v>
      </c>
      <c r="S208" s="179">
        <v>0</v>
      </c>
      <c r="T208" s="180">
        <f>S208*H208</f>
        <v>0</v>
      </c>
      <c r="AR208" s="23" t="s">
        <v>232</v>
      </c>
      <c r="AT208" s="23" t="s">
        <v>137</v>
      </c>
      <c r="AU208" s="23" t="s">
        <v>81</v>
      </c>
      <c r="AY208" s="23" t="s">
        <v>135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79</v>
      </c>
      <c r="BK208" s="181">
        <f>ROUND(I208*H208,2)</f>
        <v>0</v>
      </c>
      <c r="BL208" s="23" t="s">
        <v>232</v>
      </c>
      <c r="BM208" s="23" t="s">
        <v>317</v>
      </c>
    </row>
    <row r="209" spans="2:65" s="1" customFormat="1" ht="27">
      <c r="B209" s="40"/>
      <c r="D209" s="182" t="s">
        <v>144</v>
      </c>
      <c r="E209" s="356"/>
      <c r="F209" s="357" t="s">
        <v>939</v>
      </c>
      <c r="I209" s="184"/>
      <c r="L209" s="40"/>
      <c r="M209" s="185"/>
      <c r="N209" s="41"/>
      <c r="O209" s="41"/>
      <c r="P209" s="41"/>
      <c r="Q209" s="41"/>
      <c r="R209" s="41"/>
      <c r="S209" s="41"/>
      <c r="T209" s="69"/>
      <c r="AT209" s="23" t="s">
        <v>144</v>
      </c>
      <c r="AU209" s="23" t="s">
        <v>81</v>
      </c>
    </row>
    <row r="210" spans="2:65" s="1" customFormat="1" ht="25.5" customHeight="1">
      <c r="B210" s="169"/>
      <c r="C210" s="170" t="s">
        <v>253</v>
      </c>
      <c r="D210" s="170" t="s">
        <v>137</v>
      </c>
      <c r="E210" s="171" t="s">
        <v>318</v>
      </c>
      <c r="F210" s="172" t="s">
        <v>319</v>
      </c>
      <c r="G210" s="173" t="s">
        <v>304</v>
      </c>
      <c r="H210" s="174">
        <v>1</v>
      </c>
      <c r="I210" s="175"/>
      <c r="J210" s="176">
        <f>ROUND(I210*H210,2)</f>
        <v>0</v>
      </c>
      <c r="K210" s="172" t="s">
        <v>141</v>
      </c>
      <c r="L210" s="40"/>
      <c r="M210" s="177" t="s">
        <v>5</v>
      </c>
      <c r="N210" s="178" t="s">
        <v>42</v>
      </c>
      <c r="O210" s="41"/>
      <c r="P210" s="179">
        <f>O210*H210</f>
        <v>0</v>
      </c>
      <c r="Q210" s="179">
        <v>1.0189999999999999E-2</v>
      </c>
      <c r="R210" s="179">
        <f>Q210*H210</f>
        <v>1.0189999999999999E-2</v>
      </c>
      <c r="S210" s="179">
        <v>0</v>
      </c>
      <c r="T210" s="180">
        <f>S210*H210</f>
        <v>0</v>
      </c>
      <c r="AR210" s="23" t="s">
        <v>232</v>
      </c>
      <c r="AT210" s="23" t="s">
        <v>137</v>
      </c>
      <c r="AU210" s="23" t="s">
        <v>81</v>
      </c>
      <c r="AY210" s="23" t="s">
        <v>135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79</v>
      </c>
      <c r="BK210" s="181">
        <f>ROUND(I210*H210,2)</f>
        <v>0</v>
      </c>
      <c r="BL210" s="23" t="s">
        <v>232</v>
      </c>
      <c r="BM210" s="23" t="s">
        <v>320</v>
      </c>
    </row>
    <row r="211" spans="2:65" s="1" customFormat="1" ht="13.5">
      <c r="B211" s="40"/>
      <c r="D211" s="182" t="s">
        <v>144</v>
      </c>
      <c r="F211" s="183" t="s">
        <v>321</v>
      </c>
      <c r="I211" s="184"/>
      <c r="L211" s="40"/>
      <c r="M211" s="185"/>
      <c r="N211" s="41"/>
      <c r="O211" s="41"/>
      <c r="P211" s="41"/>
      <c r="Q211" s="41"/>
      <c r="R211" s="41"/>
      <c r="S211" s="41"/>
      <c r="T211" s="69"/>
      <c r="AT211" s="23" t="s">
        <v>144</v>
      </c>
      <c r="AU211" s="23" t="s">
        <v>81</v>
      </c>
    </row>
    <row r="212" spans="2:65" s="1" customFormat="1" ht="16.5" customHeight="1">
      <c r="B212" s="169"/>
      <c r="C212" s="170" t="s">
        <v>299</v>
      </c>
      <c r="D212" s="170" t="s">
        <v>137</v>
      </c>
      <c r="E212" s="171" t="s">
        <v>322</v>
      </c>
      <c r="F212" s="172" t="s">
        <v>323</v>
      </c>
      <c r="G212" s="173" t="s">
        <v>304</v>
      </c>
      <c r="H212" s="174">
        <v>1</v>
      </c>
      <c r="I212" s="175"/>
      <c r="J212" s="176">
        <f>ROUND(I212*H212,2)</f>
        <v>0</v>
      </c>
      <c r="K212" s="172" t="s">
        <v>141</v>
      </c>
      <c r="L212" s="40"/>
      <c r="M212" s="177" t="s">
        <v>5</v>
      </c>
      <c r="N212" s="178" t="s">
        <v>42</v>
      </c>
      <c r="O212" s="41"/>
      <c r="P212" s="179">
        <f>O212*H212</f>
        <v>0</v>
      </c>
      <c r="Q212" s="179">
        <v>2.2000000000000001E-4</v>
      </c>
      <c r="R212" s="179">
        <f>Q212*H212</f>
        <v>2.2000000000000001E-4</v>
      </c>
      <c r="S212" s="179">
        <v>0</v>
      </c>
      <c r="T212" s="180">
        <f>S212*H212</f>
        <v>0</v>
      </c>
      <c r="AR212" s="23" t="s">
        <v>232</v>
      </c>
      <c r="AT212" s="23" t="s">
        <v>137</v>
      </c>
      <c r="AU212" s="23" t="s">
        <v>81</v>
      </c>
      <c r="AY212" s="23" t="s">
        <v>135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79</v>
      </c>
      <c r="BK212" s="181">
        <f>ROUND(I212*H212,2)</f>
        <v>0</v>
      </c>
      <c r="BL212" s="23" t="s">
        <v>232</v>
      </c>
      <c r="BM212" s="23" t="s">
        <v>324</v>
      </c>
    </row>
    <row r="213" spans="2:65" s="1" customFormat="1" ht="13.5">
      <c r="B213" s="40"/>
      <c r="D213" s="182" t="s">
        <v>144</v>
      </c>
      <c r="F213" s="183" t="s">
        <v>325</v>
      </c>
      <c r="I213" s="184"/>
      <c r="L213" s="40"/>
      <c r="M213" s="185"/>
      <c r="N213" s="41"/>
      <c r="O213" s="41"/>
      <c r="P213" s="41"/>
      <c r="Q213" s="41"/>
      <c r="R213" s="41"/>
      <c r="S213" s="41"/>
      <c r="T213" s="69"/>
      <c r="AT213" s="23" t="s">
        <v>144</v>
      </c>
      <c r="AU213" s="23" t="s">
        <v>81</v>
      </c>
    </row>
    <row r="214" spans="2:65" s="1" customFormat="1" ht="16.5" customHeight="1">
      <c r="B214" s="169"/>
      <c r="C214" s="170" t="s">
        <v>326</v>
      </c>
      <c r="D214" s="170" t="s">
        <v>137</v>
      </c>
      <c r="E214" s="171" t="s">
        <v>327</v>
      </c>
      <c r="F214" s="172" t="s">
        <v>328</v>
      </c>
      <c r="G214" s="173" t="s">
        <v>304</v>
      </c>
      <c r="H214" s="174">
        <v>10</v>
      </c>
      <c r="I214" s="175"/>
      <c r="J214" s="176">
        <f>ROUND(I214*H214,2)</f>
        <v>0</v>
      </c>
      <c r="K214" s="172" t="s">
        <v>5</v>
      </c>
      <c r="L214" s="40"/>
      <c r="M214" s="177" t="s">
        <v>5</v>
      </c>
      <c r="N214" s="178" t="s">
        <v>42</v>
      </c>
      <c r="O214" s="41"/>
      <c r="P214" s="179">
        <f>O214*H214</f>
        <v>0</v>
      </c>
      <c r="Q214" s="179">
        <v>2.2000000000000001E-4</v>
      </c>
      <c r="R214" s="179">
        <f>Q214*H214</f>
        <v>2.2000000000000001E-3</v>
      </c>
      <c r="S214" s="179">
        <v>0</v>
      </c>
      <c r="T214" s="180">
        <f>S214*H214</f>
        <v>0</v>
      </c>
      <c r="AR214" s="23" t="s">
        <v>232</v>
      </c>
      <c r="AT214" s="23" t="s">
        <v>137</v>
      </c>
      <c r="AU214" s="23" t="s">
        <v>81</v>
      </c>
      <c r="AY214" s="23" t="s">
        <v>135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79</v>
      </c>
      <c r="BK214" s="181">
        <f>ROUND(I214*H214,2)</f>
        <v>0</v>
      </c>
      <c r="BL214" s="23" t="s">
        <v>232</v>
      </c>
      <c r="BM214" s="23" t="s">
        <v>329</v>
      </c>
    </row>
    <row r="215" spans="2:65" s="1" customFormat="1" ht="40.5">
      <c r="B215" s="40"/>
      <c r="D215" s="182" t="s">
        <v>144</v>
      </c>
      <c r="F215" s="183" t="s">
        <v>330</v>
      </c>
      <c r="I215" s="184"/>
      <c r="L215" s="40"/>
      <c r="M215" s="185"/>
      <c r="N215" s="41"/>
      <c r="O215" s="41"/>
      <c r="P215" s="41"/>
      <c r="Q215" s="41"/>
      <c r="R215" s="41"/>
      <c r="S215" s="41"/>
      <c r="T215" s="69"/>
      <c r="AT215" s="23" t="s">
        <v>144</v>
      </c>
      <c r="AU215" s="23" t="s">
        <v>81</v>
      </c>
    </row>
    <row r="216" spans="2:65" s="1" customFormat="1" ht="16.5" customHeight="1">
      <c r="B216" s="169"/>
      <c r="C216" s="170" t="s">
        <v>331</v>
      </c>
      <c r="D216" s="170" t="s">
        <v>137</v>
      </c>
      <c r="E216" s="171" t="s">
        <v>332</v>
      </c>
      <c r="F216" s="172" t="s">
        <v>333</v>
      </c>
      <c r="G216" s="173" t="s">
        <v>304</v>
      </c>
      <c r="H216" s="174">
        <v>5</v>
      </c>
      <c r="I216" s="175"/>
      <c r="J216" s="176">
        <f>ROUND(I216*H216,2)</f>
        <v>0</v>
      </c>
      <c r="K216" s="172" t="s">
        <v>5</v>
      </c>
      <c r="L216" s="40"/>
      <c r="M216" s="177" t="s">
        <v>5</v>
      </c>
      <c r="N216" s="178" t="s">
        <v>42</v>
      </c>
      <c r="O216" s="41"/>
      <c r="P216" s="179">
        <f>O216*H216</f>
        <v>0</v>
      </c>
      <c r="Q216" s="179">
        <v>2.2000000000000001E-4</v>
      </c>
      <c r="R216" s="179">
        <f>Q216*H216</f>
        <v>1.1000000000000001E-3</v>
      </c>
      <c r="S216" s="179">
        <v>0</v>
      </c>
      <c r="T216" s="180">
        <f>S216*H216</f>
        <v>0</v>
      </c>
      <c r="AR216" s="23" t="s">
        <v>232</v>
      </c>
      <c r="AT216" s="23" t="s">
        <v>137</v>
      </c>
      <c r="AU216" s="23" t="s">
        <v>81</v>
      </c>
      <c r="AY216" s="23" t="s">
        <v>135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79</v>
      </c>
      <c r="BK216" s="181">
        <f>ROUND(I216*H216,2)</f>
        <v>0</v>
      </c>
      <c r="BL216" s="23" t="s">
        <v>232</v>
      </c>
      <c r="BM216" s="23" t="s">
        <v>334</v>
      </c>
    </row>
    <row r="217" spans="2:65" s="1" customFormat="1" ht="40.5">
      <c r="B217" s="40"/>
      <c r="D217" s="182" t="s">
        <v>144</v>
      </c>
      <c r="F217" s="183" t="s">
        <v>335</v>
      </c>
      <c r="I217" s="184"/>
      <c r="L217" s="40"/>
      <c r="M217" s="185"/>
      <c r="N217" s="41"/>
      <c r="O217" s="41"/>
      <c r="P217" s="41"/>
      <c r="Q217" s="41"/>
      <c r="R217" s="41"/>
      <c r="S217" s="41"/>
      <c r="T217" s="69"/>
      <c r="AT217" s="23" t="s">
        <v>144</v>
      </c>
      <c r="AU217" s="23" t="s">
        <v>81</v>
      </c>
    </row>
    <row r="218" spans="2:65" s="1" customFormat="1" ht="16.5" customHeight="1">
      <c r="B218" s="169"/>
      <c r="C218" s="170" t="s">
        <v>276</v>
      </c>
      <c r="D218" s="170" t="s">
        <v>137</v>
      </c>
      <c r="E218" s="171" t="s">
        <v>336</v>
      </c>
      <c r="F218" s="172" t="s">
        <v>337</v>
      </c>
      <c r="G218" s="173" t="s">
        <v>304</v>
      </c>
      <c r="H218" s="174">
        <v>10</v>
      </c>
      <c r="I218" s="175"/>
      <c r="J218" s="176">
        <f>ROUND(I218*H218,2)</f>
        <v>0</v>
      </c>
      <c r="K218" s="172" t="s">
        <v>5</v>
      </c>
      <c r="L218" s="40"/>
      <c r="M218" s="177" t="s">
        <v>5</v>
      </c>
      <c r="N218" s="178" t="s">
        <v>42</v>
      </c>
      <c r="O218" s="41"/>
      <c r="P218" s="179">
        <f>O218*H218</f>
        <v>0</v>
      </c>
      <c r="Q218" s="179">
        <v>2.2000000000000001E-4</v>
      </c>
      <c r="R218" s="179">
        <f>Q218*H218</f>
        <v>2.2000000000000001E-3</v>
      </c>
      <c r="S218" s="179">
        <v>0</v>
      </c>
      <c r="T218" s="180">
        <f>S218*H218</f>
        <v>0</v>
      </c>
      <c r="AR218" s="23" t="s">
        <v>232</v>
      </c>
      <c r="AT218" s="23" t="s">
        <v>137</v>
      </c>
      <c r="AU218" s="23" t="s">
        <v>81</v>
      </c>
      <c r="AY218" s="23" t="s">
        <v>135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23" t="s">
        <v>79</v>
      </c>
      <c r="BK218" s="181">
        <f>ROUND(I218*H218,2)</f>
        <v>0</v>
      </c>
      <c r="BL218" s="23" t="s">
        <v>232</v>
      </c>
      <c r="BM218" s="23" t="s">
        <v>338</v>
      </c>
    </row>
    <row r="219" spans="2:65" s="1" customFormat="1" ht="13.5">
      <c r="B219" s="40"/>
      <c r="D219" s="182" t="s">
        <v>144</v>
      </c>
      <c r="F219" s="183" t="s">
        <v>337</v>
      </c>
      <c r="I219" s="184"/>
      <c r="L219" s="40"/>
      <c r="M219" s="185"/>
      <c r="N219" s="41"/>
      <c r="O219" s="41"/>
      <c r="P219" s="41"/>
      <c r="Q219" s="41"/>
      <c r="R219" s="41"/>
      <c r="S219" s="41"/>
      <c r="T219" s="69"/>
      <c r="AT219" s="23" t="s">
        <v>144</v>
      </c>
      <c r="AU219" s="23" t="s">
        <v>81</v>
      </c>
    </row>
    <row r="220" spans="2:65" s="1" customFormat="1" ht="29.25" customHeight="1">
      <c r="B220" s="169"/>
      <c r="C220" s="170" t="s">
        <v>339</v>
      </c>
      <c r="D220" s="170" t="s">
        <v>137</v>
      </c>
      <c r="E220" s="354" t="s">
        <v>940</v>
      </c>
      <c r="F220" s="355" t="s">
        <v>941</v>
      </c>
      <c r="G220" s="173" t="s">
        <v>304</v>
      </c>
      <c r="H220" s="174">
        <v>1</v>
      </c>
      <c r="I220" s="175"/>
      <c r="J220" s="176">
        <f>ROUND(I220*H220,2)</f>
        <v>0</v>
      </c>
      <c r="K220" s="172" t="s">
        <v>141</v>
      </c>
      <c r="L220" s="40"/>
      <c r="M220" s="177" t="s">
        <v>5</v>
      </c>
      <c r="N220" s="178" t="s">
        <v>42</v>
      </c>
      <c r="O220" s="41"/>
      <c r="P220" s="179">
        <f>O220*H220</f>
        <v>0</v>
      </c>
      <c r="Q220" s="179">
        <v>2.1199999999999999E-3</v>
      </c>
      <c r="R220" s="179">
        <f>Q220*H220</f>
        <v>2.1199999999999999E-3</v>
      </c>
      <c r="S220" s="179">
        <v>0</v>
      </c>
      <c r="T220" s="180">
        <f>S220*H220</f>
        <v>0</v>
      </c>
      <c r="AR220" s="23" t="s">
        <v>232</v>
      </c>
      <c r="AT220" s="23" t="s">
        <v>137</v>
      </c>
      <c r="AU220" s="23" t="s">
        <v>81</v>
      </c>
      <c r="AY220" s="23" t="s">
        <v>135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3" t="s">
        <v>79</v>
      </c>
      <c r="BK220" s="181">
        <f>ROUND(I220*H220,2)</f>
        <v>0</v>
      </c>
      <c r="BL220" s="23" t="s">
        <v>232</v>
      </c>
      <c r="BM220" s="23" t="s">
        <v>340</v>
      </c>
    </row>
    <row r="221" spans="2:65" s="1" customFormat="1" ht="27">
      <c r="B221" s="40"/>
      <c r="D221" s="182" t="s">
        <v>144</v>
      </c>
      <c r="E221" s="356"/>
      <c r="F221" s="357" t="s">
        <v>942</v>
      </c>
      <c r="I221" s="184"/>
      <c r="L221" s="40"/>
      <c r="M221" s="185"/>
      <c r="N221" s="41"/>
      <c r="O221" s="41"/>
      <c r="P221" s="41"/>
      <c r="Q221" s="41"/>
      <c r="R221" s="41"/>
      <c r="S221" s="41"/>
      <c r="T221" s="69"/>
      <c r="AT221" s="23" t="s">
        <v>144</v>
      </c>
      <c r="AU221" s="23" t="s">
        <v>81</v>
      </c>
    </row>
    <row r="222" spans="2:65" s="1" customFormat="1" ht="16.5" customHeight="1">
      <c r="B222" s="169"/>
      <c r="C222" s="170" t="s">
        <v>341</v>
      </c>
      <c r="D222" s="170" t="s">
        <v>137</v>
      </c>
      <c r="E222" s="171" t="s">
        <v>342</v>
      </c>
      <c r="F222" s="172" t="s">
        <v>343</v>
      </c>
      <c r="G222" s="173" t="s">
        <v>304</v>
      </c>
      <c r="H222" s="174">
        <v>4</v>
      </c>
      <c r="I222" s="175"/>
      <c r="J222" s="176">
        <f>ROUND(I222*H222,2)</f>
        <v>0</v>
      </c>
      <c r="K222" s="172" t="s">
        <v>141</v>
      </c>
      <c r="L222" s="40"/>
      <c r="M222" s="177" t="s">
        <v>5</v>
      </c>
      <c r="N222" s="178" t="s">
        <v>42</v>
      </c>
      <c r="O222" s="41"/>
      <c r="P222" s="179">
        <f>O222*H222</f>
        <v>0</v>
      </c>
      <c r="Q222" s="179">
        <v>2.9E-4</v>
      </c>
      <c r="R222" s="179">
        <f>Q222*H222</f>
        <v>1.16E-3</v>
      </c>
      <c r="S222" s="179">
        <v>0</v>
      </c>
      <c r="T222" s="180">
        <f>S222*H222</f>
        <v>0</v>
      </c>
      <c r="AR222" s="23" t="s">
        <v>232</v>
      </c>
      <c r="AT222" s="23" t="s">
        <v>137</v>
      </c>
      <c r="AU222" s="23" t="s">
        <v>81</v>
      </c>
      <c r="AY222" s="23" t="s">
        <v>135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3" t="s">
        <v>79</v>
      </c>
      <c r="BK222" s="181">
        <f>ROUND(I222*H222,2)</f>
        <v>0</v>
      </c>
      <c r="BL222" s="23" t="s">
        <v>232</v>
      </c>
      <c r="BM222" s="23" t="s">
        <v>344</v>
      </c>
    </row>
    <row r="223" spans="2:65" s="1" customFormat="1" ht="13.5">
      <c r="B223" s="40"/>
      <c r="D223" s="182" t="s">
        <v>144</v>
      </c>
      <c r="F223" s="183" t="s">
        <v>345</v>
      </c>
      <c r="I223" s="184"/>
      <c r="L223" s="40"/>
      <c r="M223" s="185"/>
      <c r="N223" s="41"/>
      <c r="O223" s="41"/>
      <c r="P223" s="41"/>
      <c r="Q223" s="41"/>
      <c r="R223" s="41"/>
      <c r="S223" s="41"/>
      <c r="T223" s="69"/>
      <c r="AT223" s="23" t="s">
        <v>144</v>
      </c>
      <c r="AU223" s="23" t="s">
        <v>81</v>
      </c>
    </row>
    <row r="224" spans="2:65" s="1" customFormat="1" ht="16.5" customHeight="1">
      <c r="B224" s="169"/>
      <c r="C224" s="170" t="s">
        <v>346</v>
      </c>
      <c r="D224" s="170" t="s">
        <v>137</v>
      </c>
      <c r="E224" s="171" t="s">
        <v>347</v>
      </c>
      <c r="F224" s="172" t="s">
        <v>348</v>
      </c>
      <c r="G224" s="173" t="s">
        <v>304</v>
      </c>
      <c r="H224" s="174">
        <v>10</v>
      </c>
      <c r="I224" s="175"/>
      <c r="J224" s="176">
        <f>ROUND(I224*H224,2)</f>
        <v>0</v>
      </c>
      <c r="K224" s="172" t="s">
        <v>5</v>
      </c>
      <c r="L224" s="40"/>
      <c r="M224" s="177" t="s">
        <v>5</v>
      </c>
      <c r="N224" s="178" t="s">
        <v>42</v>
      </c>
      <c r="O224" s="41"/>
      <c r="P224" s="179">
        <f>O224*H224</f>
        <v>0</v>
      </c>
      <c r="Q224" s="179">
        <v>5.1000000000000004E-4</v>
      </c>
      <c r="R224" s="179">
        <f>Q224*H224</f>
        <v>5.1000000000000004E-3</v>
      </c>
      <c r="S224" s="179">
        <v>0</v>
      </c>
      <c r="T224" s="180">
        <f>S224*H224</f>
        <v>0</v>
      </c>
      <c r="AR224" s="23" t="s">
        <v>232</v>
      </c>
      <c r="AT224" s="23" t="s">
        <v>137</v>
      </c>
      <c r="AU224" s="23" t="s">
        <v>81</v>
      </c>
      <c r="AY224" s="23" t="s">
        <v>135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79</v>
      </c>
      <c r="BK224" s="181">
        <f>ROUND(I224*H224,2)</f>
        <v>0</v>
      </c>
      <c r="BL224" s="23" t="s">
        <v>232</v>
      </c>
      <c r="BM224" s="23" t="s">
        <v>349</v>
      </c>
    </row>
    <row r="225" spans="2:65" s="1" customFormat="1" ht="13.5">
      <c r="B225" s="40"/>
      <c r="D225" s="182" t="s">
        <v>144</v>
      </c>
      <c r="F225" s="183" t="s">
        <v>350</v>
      </c>
      <c r="I225" s="184"/>
      <c r="L225" s="40"/>
      <c r="M225" s="185"/>
      <c r="N225" s="41"/>
      <c r="O225" s="41"/>
      <c r="P225" s="41"/>
      <c r="Q225" s="41"/>
      <c r="R225" s="41"/>
      <c r="S225" s="41"/>
      <c r="T225" s="69"/>
      <c r="AT225" s="23" t="s">
        <v>144</v>
      </c>
      <c r="AU225" s="23" t="s">
        <v>81</v>
      </c>
    </row>
    <row r="226" spans="2:65" s="1" customFormat="1" ht="16.5" customHeight="1">
      <c r="B226" s="169"/>
      <c r="C226" s="170" t="s">
        <v>351</v>
      </c>
      <c r="D226" s="170" t="s">
        <v>137</v>
      </c>
      <c r="E226" s="171" t="s">
        <v>352</v>
      </c>
      <c r="F226" s="172" t="s">
        <v>353</v>
      </c>
      <c r="G226" s="173" t="s">
        <v>231</v>
      </c>
      <c r="H226" s="174">
        <v>462</v>
      </c>
      <c r="I226" s="175"/>
      <c r="J226" s="176">
        <f>ROUND(I226*H226,2)</f>
        <v>0</v>
      </c>
      <c r="K226" s="172" t="s">
        <v>141</v>
      </c>
      <c r="L226" s="40"/>
      <c r="M226" s="177" t="s">
        <v>5</v>
      </c>
      <c r="N226" s="178" t="s">
        <v>42</v>
      </c>
      <c r="O226" s="41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AR226" s="23" t="s">
        <v>232</v>
      </c>
      <c r="AT226" s="23" t="s">
        <v>137</v>
      </c>
      <c r="AU226" s="23" t="s">
        <v>81</v>
      </c>
      <c r="AY226" s="23" t="s">
        <v>135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23" t="s">
        <v>79</v>
      </c>
      <c r="BK226" s="181">
        <f>ROUND(I226*H226,2)</f>
        <v>0</v>
      </c>
      <c r="BL226" s="23" t="s">
        <v>232</v>
      </c>
      <c r="BM226" s="23" t="s">
        <v>354</v>
      </c>
    </row>
    <row r="227" spans="2:65" s="1" customFormat="1" ht="13.5">
      <c r="B227" s="40"/>
      <c r="D227" s="182" t="s">
        <v>144</v>
      </c>
      <c r="F227" s="183" t="s">
        <v>355</v>
      </c>
      <c r="I227" s="184"/>
      <c r="L227" s="40"/>
      <c r="M227" s="185"/>
      <c r="N227" s="41"/>
      <c r="O227" s="41"/>
      <c r="P227" s="41"/>
      <c r="Q227" s="41"/>
      <c r="R227" s="41"/>
      <c r="S227" s="41"/>
      <c r="T227" s="69"/>
      <c r="AT227" s="23" t="s">
        <v>144</v>
      </c>
      <c r="AU227" s="23" t="s">
        <v>81</v>
      </c>
    </row>
    <row r="228" spans="2:65" s="11" customFormat="1" ht="13.5">
      <c r="B228" s="186"/>
      <c r="D228" s="182" t="s">
        <v>146</v>
      </c>
      <c r="E228" s="187" t="s">
        <v>5</v>
      </c>
      <c r="F228" s="188" t="s">
        <v>356</v>
      </c>
      <c r="H228" s="189">
        <v>462</v>
      </c>
      <c r="I228" s="190"/>
      <c r="L228" s="186"/>
      <c r="M228" s="191"/>
      <c r="N228" s="192"/>
      <c r="O228" s="192"/>
      <c r="P228" s="192"/>
      <c r="Q228" s="192"/>
      <c r="R228" s="192"/>
      <c r="S228" s="192"/>
      <c r="T228" s="193"/>
      <c r="AT228" s="187" t="s">
        <v>146</v>
      </c>
      <c r="AU228" s="187" t="s">
        <v>81</v>
      </c>
      <c r="AV228" s="11" t="s">
        <v>81</v>
      </c>
      <c r="AW228" s="11" t="s">
        <v>35</v>
      </c>
      <c r="AX228" s="11" t="s">
        <v>79</v>
      </c>
      <c r="AY228" s="187" t="s">
        <v>135</v>
      </c>
    </row>
    <row r="229" spans="2:65" s="1" customFormat="1" ht="16.5" customHeight="1">
      <c r="B229" s="169"/>
      <c r="C229" s="170" t="s">
        <v>357</v>
      </c>
      <c r="D229" s="170" t="s">
        <v>137</v>
      </c>
      <c r="E229" s="171" t="s">
        <v>358</v>
      </c>
      <c r="F229" s="172" t="s">
        <v>359</v>
      </c>
      <c r="G229" s="173" t="s">
        <v>195</v>
      </c>
      <c r="H229" s="174">
        <v>0.59799999999999998</v>
      </c>
      <c r="I229" s="175"/>
      <c r="J229" s="176">
        <f>ROUND(I229*H229,2)</f>
        <v>0</v>
      </c>
      <c r="K229" s="172" t="s">
        <v>141</v>
      </c>
      <c r="L229" s="40"/>
      <c r="M229" s="177" t="s">
        <v>5</v>
      </c>
      <c r="N229" s="178" t="s">
        <v>42</v>
      </c>
      <c r="O229" s="41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23" t="s">
        <v>232</v>
      </c>
      <c r="AT229" s="23" t="s">
        <v>137</v>
      </c>
      <c r="AU229" s="23" t="s">
        <v>81</v>
      </c>
      <c r="AY229" s="23" t="s">
        <v>135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23" t="s">
        <v>79</v>
      </c>
      <c r="BK229" s="181">
        <f>ROUND(I229*H229,2)</f>
        <v>0</v>
      </c>
      <c r="BL229" s="23" t="s">
        <v>232</v>
      </c>
      <c r="BM229" s="23" t="s">
        <v>360</v>
      </c>
    </row>
    <row r="230" spans="2:65" s="1" customFormat="1" ht="27">
      <c r="B230" s="40"/>
      <c r="D230" s="182" t="s">
        <v>144</v>
      </c>
      <c r="F230" s="183" t="s">
        <v>361</v>
      </c>
      <c r="I230" s="184"/>
      <c r="L230" s="40"/>
      <c r="M230" s="185"/>
      <c r="N230" s="41"/>
      <c r="O230" s="41"/>
      <c r="P230" s="41"/>
      <c r="Q230" s="41"/>
      <c r="R230" s="41"/>
      <c r="S230" s="41"/>
      <c r="T230" s="69"/>
      <c r="AT230" s="23" t="s">
        <v>144</v>
      </c>
      <c r="AU230" s="23" t="s">
        <v>81</v>
      </c>
    </row>
    <row r="231" spans="2:65" s="1" customFormat="1" ht="16.5" customHeight="1">
      <c r="B231" s="169"/>
      <c r="C231" s="170" t="s">
        <v>362</v>
      </c>
      <c r="D231" s="170" t="s">
        <v>137</v>
      </c>
      <c r="E231" s="171" t="s">
        <v>363</v>
      </c>
      <c r="F231" s="172" t="s">
        <v>364</v>
      </c>
      <c r="G231" s="173" t="s">
        <v>195</v>
      </c>
      <c r="H231" s="174">
        <v>0.59799999999999998</v>
      </c>
      <c r="I231" s="175"/>
      <c r="J231" s="176">
        <f>ROUND(I231*H231,2)</f>
        <v>0</v>
      </c>
      <c r="K231" s="172" t="s">
        <v>141</v>
      </c>
      <c r="L231" s="40"/>
      <c r="M231" s="177" t="s">
        <v>5</v>
      </c>
      <c r="N231" s="178" t="s">
        <v>42</v>
      </c>
      <c r="O231" s="41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23" t="s">
        <v>232</v>
      </c>
      <c r="AT231" s="23" t="s">
        <v>137</v>
      </c>
      <c r="AU231" s="23" t="s">
        <v>81</v>
      </c>
      <c r="AY231" s="23" t="s">
        <v>135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23" t="s">
        <v>79</v>
      </c>
      <c r="BK231" s="181">
        <f>ROUND(I231*H231,2)</f>
        <v>0</v>
      </c>
      <c r="BL231" s="23" t="s">
        <v>232</v>
      </c>
      <c r="BM231" s="23" t="s">
        <v>365</v>
      </c>
    </row>
    <row r="232" spans="2:65" s="1" customFormat="1" ht="27">
      <c r="B232" s="40"/>
      <c r="D232" s="182" t="s">
        <v>144</v>
      </c>
      <c r="F232" s="183" t="s">
        <v>366</v>
      </c>
      <c r="I232" s="184"/>
      <c r="L232" s="40"/>
      <c r="M232" s="185"/>
      <c r="N232" s="41"/>
      <c r="O232" s="41"/>
      <c r="P232" s="41"/>
      <c r="Q232" s="41"/>
      <c r="R232" s="41"/>
      <c r="S232" s="41"/>
      <c r="T232" s="69"/>
      <c r="AT232" s="23" t="s">
        <v>144</v>
      </c>
      <c r="AU232" s="23" t="s">
        <v>81</v>
      </c>
    </row>
    <row r="233" spans="2:65" s="10" customFormat="1" ht="29.85" customHeight="1">
      <c r="B233" s="156"/>
      <c r="D233" s="157" t="s">
        <v>70</v>
      </c>
      <c r="E233" s="167" t="s">
        <v>367</v>
      </c>
      <c r="F233" s="167" t="s">
        <v>368</v>
      </c>
      <c r="I233" s="159"/>
      <c r="J233" s="168">
        <f>BK233</f>
        <v>0</v>
      </c>
      <c r="L233" s="156"/>
      <c r="M233" s="161"/>
      <c r="N233" s="162"/>
      <c r="O233" s="162"/>
      <c r="P233" s="163">
        <f>SUM(P234:P313)</f>
        <v>0</v>
      </c>
      <c r="Q233" s="162"/>
      <c r="R233" s="163">
        <f>SUM(R234:R313)</f>
        <v>0.69459999999999988</v>
      </c>
      <c r="S233" s="162"/>
      <c r="T233" s="164">
        <f>SUM(T234:T313)</f>
        <v>0</v>
      </c>
      <c r="AR233" s="157" t="s">
        <v>81</v>
      </c>
      <c r="AT233" s="165" t="s">
        <v>70</v>
      </c>
      <c r="AU233" s="165" t="s">
        <v>79</v>
      </c>
      <c r="AY233" s="157" t="s">
        <v>135</v>
      </c>
      <c r="BK233" s="166">
        <f>SUM(BK234:BK313)</f>
        <v>0</v>
      </c>
    </row>
    <row r="234" spans="2:65" s="1" customFormat="1" ht="16.5" customHeight="1">
      <c r="B234" s="169"/>
      <c r="C234" s="170" t="s">
        <v>369</v>
      </c>
      <c r="D234" s="170" t="s">
        <v>137</v>
      </c>
      <c r="E234" s="171" t="s">
        <v>370</v>
      </c>
      <c r="F234" s="172" t="s">
        <v>371</v>
      </c>
      <c r="G234" s="173" t="s">
        <v>231</v>
      </c>
      <c r="H234" s="174">
        <v>2</v>
      </c>
      <c r="I234" s="175"/>
      <c r="J234" s="176">
        <f>ROUND(I234*H234,2)</f>
        <v>0</v>
      </c>
      <c r="K234" s="172" t="s">
        <v>141</v>
      </c>
      <c r="L234" s="40"/>
      <c r="M234" s="177" t="s">
        <v>5</v>
      </c>
      <c r="N234" s="178" t="s">
        <v>42</v>
      </c>
      <c r="O234" s="41"/>
      <c r="P234" s="179">
        <f>O234*H234</f>
        <v>0</v>
      </c>
      <c r="Q234" s="179">
        <v>3.0899999999999999E-3</v>
      </c>
      <c r="R234" s="179">
        <f>Q234*H234</f>
        <v>6.1799999999999997E-3</v>
      </c>
      <c r="S234" s="179">
        <v>0</v>
      </c>
      <c r="T234" s="180">
        <f>S234*H234</f>
        <v>0</v>
      </c>
      <c r="AR234" s="23" t="s">
        <v>232</v>
      </c>
      <c r="AT234" s="23" t="s">
        <v>137</v>
      </c>
      <c r="AU234" s="23" t="s">
        <v>81</v>
      </c>
      <c r="AY234" s="23" t="s">
        <v>135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23" t="s">
        <v>79</v>
      </c>
      <c r="BK234" s="181">
        <f>ROUND(I234*H234,2)</f>
        <v>0</v>
      </c>
      <c r="BL234" s="23" t="s">
        <v>232</v>
      </c>
      <c r="BM234" s="23" t="s">
        <v>372</v>
      </c>
    </row>
    <row r="235" spans="2:65" s="1" customFormat="1" ht="13.5">
      <c r="B235" s="40"/>
      <c r="D235" s="182" t="s">
        <v>144</v>
      </c>
      <c r="F235" s="183" t="s">
        <v>373</v>
      </c>
      <c r="I235" s="184"/>
      <c r="L235" s="40"/>
      <c r="M235" s="185"/>
      <c r="N235" s="41"/>
      <c r="O235" s="41"/>
      <c r="P235" s="41"/>
      <c r="Q235" s="41"/>
      <c r="R235" s="41"/>
      <c r="S235" s="41"/>
      <c r="T235" s="69"/>
      <c r="AT235" s="23" t="s">
        <v>144</v>
      </c>
      <c r="AU235" s="23" t="s">
        <v>81</v>
      </c>
    </row>
    <row r="236" spans="2:65" s="1" customFormat="1" ht="16.5" customHeight="1">
      <c r="B236" s="169"/>
      <c r="C236" s="170" t="s">
        <v>374</v>
      </c>
      <c r="D236" s="170" t="s">
        <v>137</v>
      </c>
      <c r="E236" s="171" t="s">
        <v>375</v>
      </c>
      <c r="F236" s="172" t="s">
        <v>376</v>
      </c>
      <c r="G236" s="173" t="s">
        <v>231</v>
      </c>
      <c r="H236" s="174">
        <v>57</v>
      </c>
      <c r="I236" s="175"/>
      <c r="J236" s="176">
        <f>ROUND(I236*H236,2)</f>
        <v>0</v>
      </c>
      <c r="K236" s="172" t="s">
        <v>141</v>
      </c>
      <c r="L236" s="40"/>
      <c r="M236" s="177" t="s">
        <v>5</v>
      </c>
      <c r="N236" s="178" t="s">
        <v>42</v>
      </c>
      <c r="O236" s="41"/>
      <c r="P236" s="179">
        <f>O236*H236</f>
        <v>0</v>
      </c>
      <c r="Q236" s="179">
        <v>4.5100000000000001E-3</v>
      </c>
      <c r="R236" s="179">
        <f>Q236*H236</f>
        <v>0.25707000000000002</v>
      </c>
      <c r="S236" s="179">
        <v>0</v>
      </c>
      <c r="T236" s="180">
        <f>S236*H236</f>
        <v>0</v>
      </c>
      <c r="AR236" s="23" t="s">
        <v>232</v>
      </c>
      <c r="AT236" s="23" t="s">
        <v>137</v>
      </c>
      <c r="AU236" s="23" t="s">
        <v>81</v>
      </c>
      <c r="AY236" s="23" t="s">
        <v>135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79</v>
      </c>
      <c r="BK236" s="181">
        <f>ROUND(I236*H236,2)</f>
        <v>0</v>
      </c>
      <c r="BL236" s="23" t="s">
        <v>232</v>
      </c>
      <c r="BM236" s="23" t="s">
        <v>377</v>
      </c>
    </row>
    <row r="237" spans="2:65" s="1" customFormat="1" ht="13.5">
      <c r="B237" s="40"/>
      <c r="D237" s="182" t="s">
        <v>144</v>
      </c>
      <c r="F237" s="183" t="s">
        <v>378</v>
      </c>
      <c r="I237" s="184"/>
      <c r="L237" s="40"/>
      <c r="M237" s="185"/>
      <c r="N237" s="41"/>
      <c r="O237" s="41"/>
      <c r="P237" s="41"/>
      <c r="Q237" s="41"/>
      <c r="R237" s="41"/>
      <c r="S237" s="41"/>
      <c r="T237" s="69"/>
      <c r="AT237" s="23" t="s">
        <v>144</v>
      </c>
      <c r="AU237" s="23" t="s">
        <v>81</v>
      </c>
    </row>
    <row r="238" spans="2:65" s="1" customFormat="1" ht="16.5" customHeight="1">
      <c r="B238" s="169"/>
      <c r="C238" s="170" t="s">
        <v>379</v>
      </c>
      <c r="D238" s="170" t="s">
        <v>137</v>
      </c>
      <c r="E238" s="171" t="s">
        <v>380</v>
      </c>
      <c r="F238" s="172" t="s">
        <v>381</v>
      </c>
      <c r="G238" s="173" t="s">
        <v>231</v>
      </c>
      <c r="H238" s="174">
        <v>268</v>
      </c>
      <c r="I238" s="175"/>
      <c r="J238" s="176">
        <f>ROUND(I238*H238,2)</f>
        <v>0</v>
      </c>
      <c r="K238" s="172" t="s">
        <v>141</v>
      </c>
      <c r="L238" s="40"/>
      <c r="M238" s="177" t="s">
        <v>5</v>
      </c>
      <c r="N238" s="178" t="s">
        <v>42</v>
      </c>
      <c r="O238" s="41"/>
      <c r="P238" s="179">
        <f>O238*H238</f>
        <v>0</v>
      </c>
      <c r="Q238" s="179">
        <v>1.8000000000000001E-4</v>
      </c>
      <c r="R238" s="179">
        <f>Q238*H238</f>
        <v>4.8240000000000005E-2</v>
      </c>
      <c r="S238" s="179">
        <v>0</v>
      </c>
      <c r="T238" s="180">
        <f>S238*H238</f>
        <v>0</v>
      </c>
      <c r="AR238" s="23" t="s">
        <v>232</v>
      </c>
      <c r="AT238" s="23" t="s">
        <v>137</v>
      </c>
      <c r="AU238" s="23" t="s">
        <v>81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79</v>
      </c>
      <c r="BK238" s="181">
        <f>ROUND(I238*H238,2)</f>
        <v>0</v>
      </c>
      <c r="BL238" s="23" t="s">
        <v>232</v>
      </c>
      <c r="BM238" s="23" t="s">
        <v>382</v>
      </c>
    </row>
    <row r="239" spans="2:65" s="1" customFormat="1" ht="13.5">
      <c r="B239" s="40"/>
      <c r="D239" s="182" t="s">
        <v>144</v>
      </c>
      <c r="F239" s="183" t="s">
        <v>383</v>
      </c>
      <c r="I239" s="184"/>
      <c r="L239" s="40"/>
      <c r="M239" s="185"/>
      <c r="N239" s="41"/>
      <c r="O239" s="41"/>
      <c r="P239" s="41"/>
      <c r="Q239" s="41"/>
      <c r="R239" s="41"/>
      <c r="S239" s="41"/>
      <c r="T239" s="69"/>
      <c r="AT239" s="23" t="s">
        <v>144</v>
      </c>
      <c r="AU239" s="23" t="s">
        <v>81</v>
      </c>
    </row>
    <row r="240" spans="2:65" s="12" customFormat="1" ht="13.5">
      <c r="B240" s="194"/>
      <c r="D240" s="182" t="s">
        <v>146</v>
      </c>
      <c r="E240" s="195" t="s">
        <v>5</v>
      </c>
      <c r="F240" s="196" t="s">
        <v>384</v>
      </c>
      <c r="H240" s="195" t="s">
        <v>5</v>
      </c>
      <c r="I240" s="197"/>
      <c r="L240" s="194"/>
      <c r="M240" s="198"/>
      <c r="N240" s="199"/>
      <c r="O240" s="199"/>
      <c r="P240" s="199"/>
      <c r="Q240" s="199"/>
      <c r="R240" s="199"/>
      <c r="S240" s="199"/>
      <c r="T240" s="200"/>
      <c r="AT240" s="195" t="s">
        <v>146</v>
      </c>
      <c r="AU240" s="195" t="s">
        <v>81</v>
      </c>
      <c r="AV240" s="12" t="s">
        <v>79</v>
      </c>
      <c r="AW240" s="12" t="s">
        <v>35</v>
      </c>
      <c r="AX240" s="12" t="s">
        <v>71</v>
      </c>
      <c r="AY240" s="195" t="s">
        <v>135</v>
      </c>
    </row>
    <row r="241" spans="2:65" s="11" customFormat="1" ht="13.5">
      <c r="B241" s="186"/>
      <c r="D241" s="182" t="s">
        <v>146</v>
      </c>
      <c r="E241" s="187" t="s">
        <v>5</v>
      </c>
      <c r="F241" s="188" t="s">
        <v>385</v>
      </c>
      <c r="H241" s="189">
        <v>150</v>
      </c>
      <c r="I241" s="190"/>
      <c r="L241" s="186"/>
      <c r="M241" s="191"/>
      <c r="N241" s="192"/>
      <c r="O241" s="192"/>
      <c r="P241" s="192"/>
      <c r="Q241" s="192"/>
      <c r="R241" s="192"/>
      <c r="S241" s="192"/>
      <c r="T241" s="193"/>
      <c r="AT241" s="187" t="s">
        <v>146</v>
      </c>
      <c r="AU241" s="187" t="s">
        <v>81</v>
      </c>
      <c r="AV241" s="11" t="s">
        <v>81</v>
      </c>
      <c r="AW241" s="11" t="s">
        <v>35</v>
      </c>
      <c r="AX241" s="11" t="s">
        <v>71</v>
      </c>
      <c r="AY241" s="187" t="s">
        <v>135</v>
      </c>
    </row>
    <row r="242" spans="2:65" s="12" customFormat="1" ht="13.5">
      <c r="B242" s="194"/>
      <c r="D242" s="182" t="s">
        <v>146</v>
      </c>
      <c r="E242" s="195" t="s">
        <v>5</v>
      </c>
      <c r="F242" s="196" t="s">
        <v>386</v>
      </c>
      <c r="H242" s="195" t="s">
        <v>5</v>
      </c>
      <c r="I242" s="197"/>
      <c r="L242" s="194"/>
      <c r="M242" s="198"/>
      <c r="N242" s="199"/>
      <c r="O242" s="199"/>
      <c r="P242" s="199"/>
      <c r="Q242" s="199"/>
      <c r="R242" s="199"/>
      <c r="S242" s="199"/>
      <c r="T242" s="200"/>
      <c r="AT242" s="195" t="s">
        <v>146</v>
      </c>
      <c r="AU242" s="195" t="s">
        <v>81</v>
      </c>
      <c r="AV242" s="12" t="s">
        <v>79</v>
      </c>
      <c r="AW242" s="12" t="s">
        <v>35</v>
      </c>
      <c r="AX242" s="12" t="s">
        <v>71</v>
      </c>
      <c r="AY242" s="195" t="s">
        <v>135</v>
      </c>
    </row>
    <row r="243" spans="2:65" s="11" customFormat="1" ht="13.5">
      <c r="B243" s="186"/>
      <c r="D243" s="182" t="s">
        <v>146</v>
      </c>
      <c r="E243" s="187" t="s">
        <v>5</v>
      </c>
      <c r="F243" s="188" t="s">
        <v>387</v>
      </c>
      <c r="H243" s="189">
        <v>118</v>
      </c>
      <c r="I243" s="190"/>
      <c r="L243" s="186"/>
      <c r="M243" s="191"/>
      <c r="N243" s="192"/>
      <c r="O243" s="192"/>
      <c r="P243" s="192"/>
      <c r="Q243" s="192"/>
      <c r="R243" s="192"/>
      <c r="S243" s="192"/>
      <c r="T243" s="193"/>
      <c r="AT243" s="187" t="s">
        <v>146</v>
      </c>
      <c r="AU243" s="187" t="s">
        <v>81</v>
      </c>
      <c r="AV243" s="11" t="s">
        <v>81</v>
      </c>
      <c r="AW243" s="11" t="s">
        <v>35</v>
      </c>
      <c r="AX243" s="11" t="s">
        <v>71</v>
      </c>
      <c r="AY243" s="187" t="s">
        <v>135</v>
      </c>
    </row>
    <row r="244" spans="2:65" s="13" customFormat="1" ht="13.5">
      <c r="B244" s="201"/>
      <c r="D244" s="182" t="s">
        <v>146</v>
      </c>
      <c r="E244" s="202" t="s">
        <v>5</v>
      </c>
      <c r="F244" s="203" t="s">
        <v>166</v>
      </c>
      <c r="H244" s="204">
        <v>268</v>
      </c>
      <c r="I244" s="205"/>
      <c r="L244" s="201"/>
      <c r="M244" s="206"/>
      <c r="N244" s="207"/>
      <c r="O244" s="207"/>
      <c r="P244" s="207"/>
      <c r="Q244" s="207"/>
      <c r="R244" s="207"/>
      <c r="S244" s="207"/>
      <c r="T244" s="208"/>
      <c r="AT244" s="202" t="s">
        <v>146</v>
      </c>
      <c r="AU244" s="202" t="s">
        <v>81</v>
      </c>
      <c r="AV244" s="13" t="s">
        <v>142</v>
      </c>
      <c r="AW244" s="13" t="s">
        <v>35</v>
      </c>
      <c r="AX244" s="13" t="s">
        <v>79</v>
      </c>
      <c r="AY244" s="202" t="s">
        <v>135</v>
      </c>
    </row>
    <row r="245" spans="2:65" s="1" customFormat="1" ht="16.5" customHeight="1">
      <c r="B245" s="169"/>
      <c r="C245" s="170" t="s">
        <v>388</v>
      </c>
      <c r="D245" s="170" t="s">
        <v>137</v>
      </c>
      <c r="E245" s="171" t="s">
        <v>389</v>
      </c>
      <c r="F245" s="172" t="s">
        <v>390</v>
      </c>
      <c r="G245" s="173" t="s">
        <v>231</v>
      </c>
      <c r="H245" s="174">
        <v>80</v>
      </c>
      <c r="I245" s="175"/>
      <c r="J245" s="176">
        <f>ROUND(I245*H245,2)</f>
        <v>0</v>
      </c>
      <c r="K245" s="172" t="s">
        <v>141</v>
      </c>
      <c r="L245" s="40"/>
      <c r="M245" s="177" t="s">
        <v>5</v>
      </c>
      <c r="N245" s="178" t="s">
        <v>42</v>
      </c>
      <c r="O245" s="41"/>
      <c r="P245" s="179">
        <f>O245*H245</f>
        <v>0</v>
      </c>
      <c r="Q245" s="179">
        <v>2.7999999999999998E-4</v>
      </c>
      <c r="R245" s="179">
        <f>Q245*H245</f>
        <v>2.2399999999999996E-2</v>
      </c>
      <c r="S245" s="179">
        <v>0</v>
      </c>
      <c r="T245" s="180">
        <f>S245*H245</f>
        <v>0</v>
      </c>
      <c r="AR245" s="23" t="s">
        <v>232</v>
      </c>
      <c r="AT245" s="23" t="s">
        <v>137</v>
      </c>
      <c r="AU245" s="23" t="s">
        <v>81</v>
      </c>
      <c r="AY245" s="23" t="s">
        <v>135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23" t="s">
        <v>79</v>
      </c>
      <c r="BK245" s="181">
        <f>ROUND(I245*H245,2)</f>
        <v>0</v>
      </c>
      <c r="BL245" s="23" t="s">
        <v>232</v>
      </c>
      <c r="BM245" s="23" t="s">
        <v>391</v>
      </c>
    </row>
    <row r="246" spans="2:65" s="1" customFormat="1" ht="13.5">
      <c r="B246" s="40"/>
      <c r="D246" s="182" t="s">
        <v>144</v>
      </c>
      <c r="F246" s="183" t="s">
        <v>392</v>
      </c>
      <c r="I246" s="184"/>
      <c r="L246" s="40"/>
      <c r="M246" s="185"/>
      <c r="N246" s="41"/>
      <c r="O246" s="41"/>
      <c r="P246" s="41"/>
      <c r="Q246" s="41"/>
      <c r="R246" s="41"/>
      <c r="S246" s="41"/>
      <c r="T246" s="69"/>
      <c r="AT246" s="23" t="s">
        <v>144</v>
      </c>
      <c r="AU246" s="23" t="s">
        <v>81</v>
      </c>
    </row>
    <row r="247" spans="2:65" s="12" customFormat="1" ht="13.5">
      <c r="B247" s="194"/>
      <c r="D247" s="182" t="s">
        <v>146</v>
      </c>
      <c r="E247" s="195" t="s">
        <v>5</v>
      </c>
      <c r="F247" s="196" t="s">
        <v>384</v>
      </c>
      <c r="H247" s="195" t="s">
        <v>5</v>
      </c>
      <c r="I247" s="197"/>
      <c r="L247" s="194"/>
      <c r="M247" s="198"/>
      <c r="N247" s="199"/>
      <c r="O247" s="199"/>
      <c r="P247" s="199"/>
      <c r="Q247" s="199"/>
      <c r="R247" s="199"/>
      <c r="S247" s="199"/>
      <c r="T247" s="200"/>
      <c r="AT247" s="195" t="s">
        <v>146</v>
      </c>
      <c r="AU247" s="195" t="s">
        <v>81</v>
      </c>
      <c r="AV247" s="12" t="s">
        <v>79</v>
      </c>
      <c r="AW247" s="12" t="s">
        <v>35</v>
      </c>
      <c r="AX247" s="12" t="s">
        <v>71</v>
      </c>
      <c r="AY247" s="195" t="s">
        <v>135</v>
      </c>
    </row>
    <row r="248" spans="2:65" s="11" customFormat="1" ht="13.5">
      <c r="B248" s="186"/>
      <c r="D248" s="182" t="s">
        <v>146</v>
      </c>
      <c r="E248" s="187" t="s">
        <v>5</v>
      </c>
      <c r="F248" s="188" t="s">
        <v>393</v>
      </c>
      <c r="H248" s="189">
        <v>52</v>
      </c>
      <c r="I248" s="190"/>
      <c r="L248" s="186"/>
      <c r="M248" s="191"/>
      <c r="N248" s="192"/>
      <c r="O248" s="192"/>
      <c r="P248" s="192"/>
      <c r="Q248" s="192"/>
      <c r="R248" s="192"/>
      <c r="S248" s="192"/>
      <c r="T248" s="193"/>
      <c r="AT248" s="187" t="s">
        <v>146</v>
      </c>
      <c r="AU248" s="187" t="s">
        <v>81</v>
      </c>
      <c r="AV248" s="11" t="s">
        <v>81</v>
      </c>
      <c r="AW248" s="11" t="s">
        <v>35</v>
      </c>
      <c r="AX248" s="11" t="s">
        <v>71</v>
      </c>
      <c r="AY248" s="187" t="s">
        <v>135</v>
      </c>
    </row>
    <row r="249" spans="2:65" s="12" customFormat="1" ht="13.5">
      <c r="B249" s="194"/>
      <c r="D249" s="182" t="s">
        <v>146</v>
      </c>
      <c r="E249" s="195" t="s">
        <v>5</v>
      </c>
      <c r="F249" s="196" t="s">
        <v>386</v>
      </c>
      <c r="H249" s="195" t="s">
        <v>5</v>
      </c>
      <c r="I249" s="197"/>
      <c r="L249" s="194"/>
      <c r="M249" s="198"/>
      <c r="N249" s="199"/>
      <c r="O249" s="199"/>
      <c r="P249" s="199"/>
      <c r="Q249" s="199"/>
      <c r="R249" s="199"/>
      <c r="S249" s="199"/>
      <c r="T249" s="200"/>
      <c r="AT249" s="195" t="s">
        <v>146</v>
      </c>
      <c r="AU249" s="195" t="s">
        <v>81</v>
      </c>
      <c r="AV249" s="12" t="s">
        <v>79</v>
      </c>
      <c r="AW249" s="12" t="s">
        <v>35</v>
      </c>
      <c r="AX249" s="12" t="s">
        <v>71</v>
      </c>
      <c r="AY249" s="195" t="s">
        <v>135</v>
      </c>
    </row>
    <row r="250" spans="2:65" s="11" customFormat="1" ht="13.5">
      <c r="B250" s="186"/>
      <c r="D250" s="182" t="s">
        <v>146</v>
      </c>
      <c r="E250" s="187" t="s">
        <v>5</v>
      </c>
      <c r="F250" s="188" t="s">
        <v>307</v>
      </c>
      <c r="H250" s="189">
        <v>28</v>
      </c>
      <c r="I250" s="190"/>
      <c r="L250" s="186"/>
      <c r="M250" s="191"/>
      <c r="N250" s="192"/>
      <c r="O250" s="192"/>
      <c r="P250" s="192"/>
      <c r="Q250" s="192"/>
      <c r="R250" s="192"/>
      <c r="S250" s="192"/>
      <c r="T250" s="193"/>
      <c r="AT250" s="187" t="s">
        <v>146</v>
      </c>
      <c r="AU250" s="187" t="s">
        <v>81</v>
      </c>
      <c r="AV250" s="11" t="s">
        <v>81</v>
      </c>
      <c r="AW250" s="11" t="s">
        <v>35</v>
      </c>
      <c r="AX250" s="11" t="s">
        <v>71</v>
      </c>
      <c r="AY250" s="187" t="s">
        <v>135</v>
      </c>
    </row>
    <row r="251" spans="2:65" s="13" customFormat="1" ht="13.5">
      <c r="B251" s="201"/>
      <c r="D251" s="182" t="s">
        <v>146</v>
      </c>
      <c r="E251" s="202" t="s">
        <v>5</v>
      </c>
      <c r="F251" s="203" t="s">
        <v>166</v>
      </c>
      <c r="H251" s="204">
        <v>80</v>
      </c>
      <c r="I251" s="205"/>
      <c r="L251" s="201"/>
      <c r="M251" s="206"/>
      <c r="N251" s="207"/>
      <c r="O251" s="207"/>
      <c r="P251" s="207"/>
      <c r="Q251" s="207"/>
      <c r="R251" s="207"/>
      <c r="S251" s="207"/>
      <c r="T251" s="208"/>
      <c r="AT251" s="202" t="s">
        <v>146</v>
      </c>
      <c r="AU251" s="202" t="s">
        <v>81</v>
      </c>
      <c r="AV251" s="13" t="s">
        <v>142</v>
      </c>
      <c r="AW251" s="13" t="s">
        <v>35</v>
      </c>
      <c r="AX251" s="13" t="s">
        <v>79</v>
      </c>
      <c r="AY251" s="202" t="s">
        <v>135</v>
      </c>
    </row>
    <row r="252" spans="2:65" s="1" customFormat="1" ht="16.5" customHeight="1">
      <c r="B252" s="169"/>
      <c r="C252" s="170" t="s">
        <v>394</v>
      </c>
      <c r="D252" s="170" t="s">
        <v>137</v>
      </c>
      <c r="E252" s="171" t="s">
        <v>395</v>
      </c>
      <c r="F252" s="172" t="s">
        <v>396</v>
      </c>
      <c r="G252" s="173" t="s">
        <v>231</v>
      </c>
      <c r="H252" s="174">
        <v>76</v>
      </c>
      <c r="I252" s="175"/>
      <c r="J252" s="176">
        <f>ROUND(I252*H252,2)</f>
        <v>0</v>
      </c>
      <c r="K252" s="172" t="s">
        <v>141</v>
      </c>
      <c r="L252" s="40"/>
      <c r="M252" s="177" t="s">
        <v>5</v>
      </c>
      <c r="N252" s="178" t="s">
        <v>42</v>
      </c>
      <c r="O252" s="41"/>
      <c r="P252" s="179">
        <f>O252*H252</f>
        <v>0</v>
      </c>
      <c r="Q252" s="179">
        <v>4.6000000000000001E-4</v>
      </c>
      <c r="R252" s="179">
        <f>Q252*H252</f>
        <v>3.4959999999999998E-2</v>
      </c>
      <c r="S252" s="179">
        <v>0</v>
      </c>
      <c r="T252" s="180">
        <f>S252*H252</f>
        <v>0</v>
      </c>
      <c r="AR252" s="23" t="s">
        <v>232</v>
      </c>
      <c r="AT252" s="23" t="s">
        <v>137</v>
      </c>
      <c r="AU252" s="23" t="s">
        <v>81</v>
      </c>
      <c r="AY252" s="23" t="s">
        <v>135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23" t="s">
        <v>79</v>
      </c>
      <c r="BK252" s="181">
        <f>ROUND(I252*H252,2)</f>
        <v>0</v>
      </c>
      <c r="BL252" s="23" t="s">
        <v>232</v>
      </c>
      <c r="BM252" s="23" t="s">
        <v>397</v>
      </c>
    </row>
    <row r="253" spans="2:65" s="1" customFormat="1" ht="13.5">
      <c r="B253" s="40"/>
      <c r="D253" s="182" t="s">
        <v>144</v>
      </c>
      <c r="F253" s="183" t="s">
        <v>398</v>
      </c>
      <c r="I253" s="184"/>
      <c r="L253" s="40"/>
      <c r="M253" s="185"/>
      <c r="N253" s="41"/>
      <c r="O253" s="41"/>
      <c r="P253" s="41"/>
      <c r="Q253" s="41"/>
      <c r="R253" s="41"/>
      <c r="S253" s="41"/>
      <c r="T253" s="69"/>
      <c r="AT253" s="23" t="s">
        <v>144</v>
      </c>
      <c r="AU253" s="23" t="s">
        <v>81</v>
      </c>
    </row>
    <row r="254" spans="2:65" s="12" customFormat="1" ht="13.5">
      <c r="B254" s="194"/>
      <c r="D254" s="182" t="s">
        <v>146</v>
      </c>
      <c r="E254" s="195" t="s">
        <v>5</v>
      </c>
      <c r="F254" s="196" t="s">
        <v>384</v>
      </c>
      <c r="H254" s="195" t="s">
        <v>5</v>
      </c>
      <c r="I254" s="197"/>
      <c r="L254" s="194"/>
      <c r="M254" s="198"/>
      <c r="N254" s="199"/>
      <c r="O254" s="199"/>
      <c r="P254" s="199"/>
      <c r="Q254" s="199"/>
      <c r="R254" s="199"/>
      <c r="S254" s="199"/>
      <c r="T254" s="200"/>
      <c r="AT254" s="195" t="s">
        <v>146</v>
      </c>
      <c r="AU254" s="195" t="s">
        <v>81</v>
      </c>
      <c r="AV254" s="12" t="s">
        <v>79</v>
      </c>
      <c r="AW254" s="12" t="s">
        <v>35</v>
      </c>
      <c r="AX254" s="12" t="s">
        <v>71</v>
      </c>
      <c r="AY254" s="195" t="s">
        <v>135</v>
      </c>
    </row>
    <row r="255" spans="2:65" s="11" customFormat="1" ht="13.5">
      <c r="B255" s="186"/>
      <c r="D255" s="182" t="s">
        <v>146</v>
      </c>
      <c r="E255" s="187" t="s">
        <v>5</v>
      </c>
      <c r="F255" s="188" t="s">
        <v>399</v>
      </c>
      <c r="H255" s="189">
        <v>64</v>
      </c>
      <c r="I255" s="190"/>
      <c r="L255" s="186"/>
      <c r="M255" s="191"/>
      <c r="N255" s="192"/>
      <c r="O255" s="192"/>
      <c r="P255" s="192"/>
      <c r="Q255" s="192"/>
      <c r="R255" s="192"/>
      <c r="S255" s="192"/>
      <c r="T255" s="193"/>
      <c r="AT255" s="187" t="s">
        <v>146</v>
      </c>
      <c r="AU255" s="187" t="s">
        <v>81</v>
      </c>
      <c r="AV255" s="11" t="s">
        <v>81</v>
      </c>
      <c r="AW255" s="11" t="s">
        <v>35</v>
      </c>
      <c r="AX255" s="11" t="s">
        <v>71</v>
      </c>
      <c r="AY255" s="187" t="s">
        <v>135</v>
      </c>
    </row>
    <row r="256" spans="2:65" s="12" customFormat="1" ht="13.5">
      <c r="B256" s="194"/>
      <c r="D256" s="182" t="s">
        <v>146</v>
      </c>
      <c r="E256" s="195" t="s">
        <v>5</v>
      </c>
      <c r="F256" s="196" t="s">
        <v>386</v>
      </c>
      <c r="H256" s="195" t="s">
        <v>5</v>
      </c>
      <c r="I256" s="197"/>
      <c r="L256" s="194"/>
      <c r="M256" s="198"/>
      <c r="N256" s="199"/>
      <c r="O256" s="199"/>
      <c r="P256" s="199"/>
      <c r="Q256" s="199"/>
      <c r="R256" s="199"/>
      <c r="S256" s="199"/>
      <c r="T256" s="200"/>
      <c r="AT256" s="195" t="s">
        <v>146</v>
      </c>
      <c r="AU256" s="195" t="s">
        <v>81</v>
      </c>
      <c r="AV256" s="12" t="s">
        <v>79</v>
      </c>
      <c r="AW256" s="12" t="s">
        <v>35</v>
      </c>
      <c r="AX256" s="12" t="s">
        <v>71</v>
      </c>
      <c r="AY256" s="195" t="s">
        <v>135</v>
      </c>
    </row>
    <row r="257" spans="2:65" s="11" customFormat="1" ht="13.5">
      <c r="B257" s="186"/>
      <c r="D257" s="182" t="s">
        <v>146</v>
      </c>
      <c r="E257" s="187" t="s">
        <v>5</v>
      </c>
      <c r="F257" s="188" t="s">
        <v>211</v>
      </c>
      <c r="H257" s="189">
        <v>12</v>
      </c>
      <c r="I257" s="190"/>
      <c r="L257" s="186"/>
      <c r="M257" s="191"/>
      <c r="N257" s="192"/>
      <c r="O257" s="192"/>
      <c r="P257" s="192"/>
      <c r="Q257" s="192"/>
      <c r="R257" s="192"/>
      <c r="S257" s="192"/>
      <c r="T257" s="193"/>
      <c r="AT257" s="187" t="s">
        <v>146</v>
      </c>
      <c r="AU257" s="187" t="s">
        <v>81</v>
      </c>
      <c r="AV257" s="11" t="s">
        <v>81</v>
      </c>
      <c r="AW257" s="11" t="s">
        <v>35</v>
      </c>
      <c r="AX257" s="11" t="s">
        <v>71</v>
      </c>
      <c r="AY257" s="187" t="s">
        <v>135</v>
      </c>
    </row>
    <row r="258" spans="2:65" s="13" customFormat="1" ht="13.5">
      <c r="B258" s="201"/>
      <c r="D258" s="182" t="s">
        <v>146</v>
      </c>
      <c r="E258" s="202" t="s">
        <v>5</v>
      </c>
      <c r="F258" s="203" t="s">
        <v>166</v>
      </c>
      <c r="H258" s="204">
        <v>76</v>
      </c>
      <c r="I258" s="205"/>
      <c r="L258" s="201"/>
      <c r="M258" s="206"/>
      <c r="N258" s="207"/>
      <c r="O258" s="207"/>
      <c r="P258" s="207"/>
      <c r="Q258" s="207"/>
      <c r="R258" s="207"/>
      <c r="S258" s="207"/>
      <c r="T258" s="208"/>
      <c r="AT258" s="202" t="s">
        <v>146</v>
      </c>
      <c r="AU258" s="202" t="s">
        <v>81</v>
      </c>
      <c r="AV258" s="13" t="s">
        <v>142</v>
      </c>
      <c r="AW258" s="13" t="s">
        <v>35</v>
      </c>
      <c r="AX258" s="13" t="s">
        <v>79</v>
      </c>
      <c r="AY258" s="202" t="s">
        <v>135</v>
      </c>
    </row>
    <row r="259" spans="2:65" s="1" customFormat="1" ht="16.5" customHeight="1">
      <c r="B259" s="169"/>
      <c r="C259" s="170" t="s">
        <v>400</v>
      </c>
      <c r="D259" s="170" t="s">
        <v>137</v>
      </c>
      <c r="E259" s="171" t="s">
        <v>401</v>
      </c>
      <c r="F259" s="172" t="s">
        <v>402</v>
      </c>
      <c r="G259" s="173" t="s">
        <v>231</v>
      </c>
      <c r="H259" s="174">
        <v>64</v>
      </c>
      <c r="I259" s="175"/>
      <c r="J259" s="176">
        <f>ROUND(I259*H259,2)</f>
        <v>0</v>
      </c>
      <c r="K259" s="172" t="s">
        <v>141</v>
      </c>
      <c r="L259" s="40"/>
      <c r="M259" s="177" t="s">
        <v>5</v>
      </c>
      <c r="N259" s="178" t="s">
        <v>42</v>
      </c>
      <c r="O259" s="41"/>
      <c r="P259" s="179">
        <f>O259*H259</f>
        <v>0</v>
      </c>
      <c r="Q259" s="179">
        <v>6.8000000000000005E-4</v>
      </c>
      <c r="R259" s="179">
        <f>Q259*H259</f>
        <v>4.3520000000000003E-2</v>
      </c>
      <c r="S259" s="179">
        <v>0</v>
      </c>
      <c r="T259" s="180">
        <f>S259*H259</f>
        <v>0</v>
      </c>
      <c r="AR259" s="23" t="s">
        <v>232</v>
      </c>
      <c r="AT259" s="23" t="s">
        <v>137</v>
      </c>
      <c r="AU259" s="23" t="s">
        <v>81</v>
      </c>
      <c r="AY259" s="23" t="s">
        <v>135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79</v>
      </c>
      <c r="BK259" s="181">
        <f>ROUND(I259*H259,2)</f>
        <v>0</v>
      </c>
      <c r="BL259" s="23" t="s">
        <v>232</v>
      </c>
      <c r="BM259" s="23" t="s">
        <v>403</v>
      </c>
    </row>
    <row r="260" spans="2:65" s="1" customFormat="1" ht="13.5">
      <c r="B260" s="40"/>
      <c r="D260" s="182" t="s">
        <v>144</v>
      </c>
      <c r="F260" s="183" t="s">
        <v>404</v>
      </c>
      <c r="I260" s="184"/>
      <c r="L260" s="40"/>
      <c r="M260" s="185"/>
      <c r="N260" s="41"/>
      <c r="O260" s="41"/>
      <c r="P260" s="41"/>
      <c r="Q260" s="41"/>
      <c r="R260" s="41"/>
      <c r="S260" s="41"/>
      <c r="T260" s="69"/>
      <c r="AT260" s="23" t="s">
        <v>144</v>
      </c>
      <c r="AU260" s="23" t="s">
        <v>81</v>
      </c>
    </row>
    <row r="261" spans="2:65" s="12" customFormat="1" ht="13.5">
      <c r="B261" s="194"/>
      <c r="D261" s="182" t="s">
        <v>146</v>
      </c>
      <c r="E261" s="195" t="s">
        <v>5</v>
      </c>
      <c r="F261" s="196" t="s">
        <v>384</v>
      </c>
      <c r="H261" s="195" t="s">
        <v>5</v>
      </c>
      <c r="I261" s="197"/>
      <c r="L261" s="194"/>
      <c r="M261" s="198"/>
      <c r="N261" s="199"/>
      <c r="O261" s="199"/>
      <c r="P261" s="199"/>
      <c r="Q261" s="199"/>
      <c r="R261" s="199"/>
      <c r="S261" s="199"/>
      <c r="T261" s="200"/>
      <c r="AT261" s="195" t="s">
        <v>146</v>
      </c>
      <c r="AU261" s="195" t="s">
        <v>81</v>
      </c>
      <c r="AV261" s="12" t="s">
        <v>79</v>
      </c>
      <c r="AW261" s="12" t="s">
        <v>35</v>
      </c>
      <c r="AX261" s="12" t="s">
        <v>71</v>
      </c>
      <c r="AY261" s="195" t="s">
        <v>135</v>
      </c>
    </row>
    <row r="262" spans="2:65" s="11" customFormat="1" ht="13.5">
      <c r="B262" s="186"/>
      <c r="D262" s="182" t="s">
        <v>146</v>
      </c>
      <c r="E262" s="187" t="s">
        <v>5</v>
      </c>
      <c r="F262" s="188" t="s">
        <v>399</v>
      </c>
      <c r="H262" s="189">
        <v>64</v>
      </c>
      <c r="I262" s="190"/>
      <c r="L262" s="186"/>
      <c r="M262" s="191"/>
      <c r="N262" s="192"/>
      <c r="O262" s="192"/>
      <c r="P262" s="192"/>
      <c r="Q262" s="192"/>
      <c r="R262" s="192"/>
      <c r="S262" s="192"/>
      <c r="T262" s="193"/>
      <c r="AT262" s="187" t="s">
        <v>146</v>
      </c>
      <c r="AU262" s="187" t="s">
        <v>81</v>
      </c>
      <c r="AV262" s="11" t="s">
        <v>81</v>
      </c>
      <c r="AW262" s="11" t="s">
        <v>35</v>
      </c>
      <c r="AX262" s="11" t="s">
        <v>79</v>
      </c>
      <c r="AY262" s="187" t="s">
        <v>135</v>
      </c>
    </row>
    <row r="263" spans="2:65" s="1" customFormat="1" ht="25.5" customHeight="1">
      <c r="B263" s="169"/>
      <c r="C263" s="170" t="s">
        <v>405</v>
      </c>
      <c r="D263" s="170" t="s">
        <v>137</v>
      </c>
      <c r="E263" s="171" t="s">
        <v>406</v>
      </c>
      <c r="F263" s="172" t="s">
        <v>407</v>
      </c>
      <c r="G263" s="173" t="s">
        <v>231</v>
      </c>
      <c r="H263" s="174">
        <v>202</v>
      </c>
      <c r="I263" s="175"/>
      <c r="J263" s="176">
        <f>ROUND(I263*H263,2)</f>
        <v>0</v>
      </c>
      <c r="K263" s="172" t="s">
        <v>141</v>
      </c>
      <c r="L263" s="40"/>
      <c r="M263" s="177" t="s">
        <v>5</v>
      </c>
      <c r="N263" s="178" t="s">
        <v>42</v>
      </c>
      <c r="O263" s="41"/>
      <c r="P263" s="179">
        <f>O263*H263</f>
        <v>0</v>
      </c>
      <c r="Q263" s="179">
        <v>6.9999999999999994E-5</v>
      </c>
      <c r="R263" s="179">
        <f>Q263*H263</f>
        <v>1.4139999999999998E-2</v>
      </c>
      <c r="S263" s="179">
        <v>0</v>
      </c>
      <c r="T263" s="180">
        <f>S263*H263</f>
        <v>0</v>
      </c>
      <c r="AR263" s="23" t="s">
        <v>232</v>
      </c>
      <c r="AT263" s="23" t="s">
        <v>137</v>
      </c>
      <c r="AU263" s="23" t="s">
        <v>81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79</v>
      </c>
      <c r="BK263" s="181">
        <f>ROUND(I263*H263,2)</f>
        <v>0</v>
      </c>
      <c r="BL263" s="23" t="s">
        <v>232</v>
      </c>
      <c r="BM263" s="23" t="s">
        <v>408</v>
      </c>
    </row>
    <row r="264" spans="2:65" s="1" customFormat="1" ht="27">
      <c r="B264" s="40"/>
      <c r="D264" s="182" t="s">
        <v>144</v>
      </c>
      <c r="F264" s="183" t="s">
        <v>409</v>
      </c>
      <c r="I264" s="184"/>
      <c r="L264" s="40"/>
      <c r="M264" s="185"/>
      <c r="N264" s="41"/>
      <c r="O264" s="41"/>
      <c r="P264" s="41"/>
      <c r="Q264" s="41"/>
      <c r="R264" s="41"/>
      <c r="S264" s="41"/>
      <c r="T264" s="69"/>
      <c r="AT264" s="23" t="s">
        <v>144</v>
      </c>
      <c r="AU264" s="23" t="s">
        <v>81</v>
      </c>
    </row>
    <row r="265" spans="2:65" s="11" customFormat="1" ht="13.5">
      <c r="B265" s="186"/>
      <c r="D265" s="182" t="s">
        <v>146</v>
      </c>
      <c r="E265" s="187" t="s">
        <v>5</v>
      </c>
      <c r="F265" s="188" t="s">
        <v>410</v>
      </c>
      <c r="H265" s="189">
        <v>202</v>
      </c>
      <c r="I265" s="190"/>
      <c r="L265" s="186"/>
      <c r="M265" s="191"/>
      <c r="N265" s="192"/>
      <c r="O265" s="192"/>
      <c r="P265" s="192"/>
      <c r="Q265" s="192"/>
      <c r="R265" s="192"/>
      <c r="S265" s="192"/>
      <c r="T265" s="193"/>
      <c r="AT265" s="187" t="s">
        <v>146</v>
      </c>
      <c r="AU265" s="187" t="s">
        <v>81</v>
      </c>
      <c r="AV265" s="11" t="s">
        <v>81</v>
      </c>
      <c r="AW265" s="11" t="s">
        <v>35</v>
      </c>
      <c r="AX265" s="11" t="s">
        <v>79</v>
      </c>
      <c r="AY265" s="187" t="s">
        <v>135</v>
      </c>
    </row>
    <row r="266" spans="2:65" s="1" customFormat="1" ht="25.5" customHeight="1">
      <c r="B266" s="169"/>
      <c r="C266" s="170" t="s">
        <v>411</v>
      </c>
      <c r="D266" s="170" t="s">
        <v>137</v>
      </c>
      <c r="E266" s="171" t="s">
        <v>412</v>
      </c>
      <c r="F266" s="172" t="s">
        <v>413</v>
      </c>
      <c r="G266" s="173" t="s">
        <v>231</v>
      </c>
      <c r="H266" s="174">
        <v>187</v>
      </c>
      <c r="I266" s="175"/>
      <c r="J266" s="176">
        <f>ROUND(I266*H266,2)</f>
        <v>0</v>
      </c>
      <c r="K266" s="172" t="s">
        <v>141</v>
      </c>
      <c r="L266" s="40"/>
      <c r="M266" s="177" t="s">
        <v>5</v>
      </c>
      <c r="N266" s="178" t="s">
        <v>42</v>
      </c>
      <c r="O266" s="41"/>
      <c r="P266" s="179">
        <f>O266*H266</f>
        <v>0</v>
      </c>
      <c r="Q266" s="179">
        <v>9.0000000000000006E-5</v>
      </c>
      <c r="R266" s="179">
        <f>Q266*H266</f>
        <v>1.6830000000000001E-2</v>
      </c>
      <c r="S266" s="179">
        <v>0</v>
      </c>
      <c r="T266" s="180">
        <f>S266*H266</f>
        <v>0</v>
      </c>
      <c r="AR266" s="23" t="s">
        <v>232</v>
      </c>
      <c r="AT266" s="23" t="s">
        <v>137</v>
      </c>
      <c r="AU266" s="23" t="s">
        <v>81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79</v>
      </c>
      <c r="BK266" s="181">
        <f>ROUND(I266*H266,2)</f>
        <v>0</v>
      </c>
      <c r="BL266" s="23" t="s">
        <v>232</v>
      </c>
      <c r="BM266" s="23" t="s">
        <v>414</v>
      </c>
    </row>
    <row r="267" spans="2:65" s="1" customFormat="1" ht="40.5">
      <c r="B267" s="40"/>
      <c r="D267" s="182" t="s">
        <v>144</v>
      </c>
      <c r="F267" s="183" t="s">
        <v>415</v>
      </c>
      <c r="I267" s="184"/>
      <c r="L267" s="40"/>
      <c r="M267" s="185"/>
      <c r="N267" s="41"/>
      <c r="O267" s="41"/>
      <c r="P267" s="41"/>
      <c r="Q267" s="41"/>
      <c r="R267" s="41"/>
      <c r="S267" s="41"/>
      <c r="T267" s="69"/>
      <c r="AT267" s="23" t="s">
        <v>144</v>
      </c>
      <c r="AU267" s="23" t="s">
        <v>81</v>
      </c>
    </row>
    <row r="268" spans="2:65" s="11" customFormat="1" ht="13.5">
      <c r="B268" s="186"/>
      <c r="D268" s="182" t="s">
        <v>146</v>
      </c>
      <c r="E268" s="187" t="s">
        <v>5</v>
      </c>
      <c r="F268" s="188" t="s">
        <v>416</v>
      </c>
      <c r="H268" s="189">
        <v>187</v>
      </c>
      <c r="I268" s="190"/>
      <c r="L268" s="186"/>
      <c r="M268" s="191"/>
      <c r="N268" s="192"/>
      <c r="O268" s="192"/>
      <c r="P268" s="192"/>
      <c r="Q268" s="192"/>
      <c r="R268" s="192"/>
      <c r="S268" s="192"/>
      <c r="T268" s="193"/>
      <c r="AT268" s="187" t="s">
        <v>146</v>
      </c>
      <c r="AU268" s="187" t="s">
        <v>81</v>
      </c>
      <c r="AV268" s="11" t="s">
        <v>81</v>
      </c>
      <c r="AW268" s="11" t="s">
        <v>35</v>
      </c>
      <c r="AX268" s="11" t="s">
        <v>79</v>
      </c>
      <c r="AY268" s="187" t="s">
        <v>135</v>
      </c>
    </row>
    <row r="269" spans="2:65" s="1" customFormat="1" ht="25.5" customHeight="1">
      <c r="B269" s="169"/>
      <c r="C269" s="170" t="s">
        <v>417</v>
      </c>
      <c r="D269" s="170" t="s">
        <v>137</v>
      </c>
      <c r="E269" s="171" t="s">
        <v>418</v>
      </c>
      <c r="F269" s="172" t="s">
        <v>419</v>
      </c>
      <c r="G269" s="173" t="s">
        <v>231</v>
      </c>
      <c r="H269" s="174">
        <v>146</v>
      </c>
      <c r="I269" s="175"/>
      <c r="J269" s="176">
        <f>ROUND(I269*H269,2)</f>
        <v>0</v>
      </c>
      <c r="K269" s="172" t="s">
        <v>141</v>
      </c>
      <c r="L269" s="40"/>
      <c r="M269" s="177" t="s">
        <v>5</v>
      </c>
      <c r="N269" s="178" t="s">
        <v>42</v>
      </c>
      <c r="O269" s="41"/>
      <c r="P269" s="179">
        <f>O269*H269</f>
        <v>0</v>
      </c>
      <c r="Q269" s="179">
        <v>2.0000000000000001E-4</v>
      </c>
      <c r="R269" s="179">
        <f>Q269*H269</f>
        <v>2.92E-2</v>
      </c>
      <c r="S269" s="179">
        <v>0</v>
      </c>
      <c r="T269" s="180">
        <f>S269*H269</f>
        <v>0</v>
      </c>
      <c r="AR269" s="23" t="s">
        <v>232</v>
      </c>
      <c r="AT269" s="23" t="s">
        <v>137</v>
      </c>
      <c r="AU269" s="23" t="s">
        <v>81</v>
      </c>
      <c r="AY269" s="23" t="s">
        <v>135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79</v>
      </c>
      <c r="BK269" s="181">
        <f>ROUND(I269*H269,2)</f>
        <v>0</v>
      </c>
      <c r="BL269" s="23" t="s">
        <v>232</v>
      </c>
      <c r="BM269" s="23" t="s">
        <v>420</v>
      </c>
    </row>
    <row r="270" spans="2:65" s="1" customFormat="1" ht="27">
      <c r="B270" s="40"/>
      <c r="D270" s="182" t="s">
        <v>144</v>
      </c>
      <c r="F270" s="183" t="s">
        <v>421</v>
      </c>
      <c r="I270" s="184"/>
      <c r="L270" s="40"/>
      <c r="M270" s="185"/>
      <c r="N270" s="41"/>
      <c r="O270" s="41"/>
      <c r="P270" s="41"/>
      <c r="Q270" s="41"/>
      <c r="R270" s="41"/>
      <c r="S270" s="41"/>
      <c r="T270" s="69"/>
      <c r="AT270" s="23" t="s">
        <v>144</v>
      </c>
      <c r="AU270" s="23" t="s">
        <v>81</v>
      </c>
    </row>
    <row r="271" spans="2:65" s="11" customFormat="1" ht="13.5">
      <c r="B271" s="186"/>
      <c r="D271" s="182" t="s">
        <v>146</v>
      </c>
      <c r="E271" s="187" t="s">
        <v>5</v>
      </c>
      <c r="F271" s="188" t="s">
        <v>422</v>
      </c>
      <c r="H271" s="189">
        <v>146</v>
      </c>
      <c r="I271" s="190"/>
      <c r="L271" s="186"/>
      <c r="M271" s="191"/>
      <c r="N271" s="192"/>
      <c r="O271" s="192"/>
      <c r="P271" s="192"/>
      <c r="Q271" s="192"/>
      <c r="R271" s="192"/>
      <c r="S271" s="192"/>
      <c r="T271" s="193"/>
      <c r="AT271" s="187" t="s">
        <v>146</v>
      </c>
      <c r="AU271" s="187" t="s">
        <v>81</v>
      </c>
      <c r="AV271" s="11" t="s">
        <v>81</v>
      </c>
      <c r="AW271" s="11" t="s">
        <v>35</v>
      </c>
      <c r="AX271" s="11" t="s">
        <v>79</v>
      </c>
      <c r="AY271" s="187" t="s">
        <v>135</v>
      </c>
    </row>
    <row r="272" spans="2:65" s="1" customFormat="1" ht="25.5" customHeight="1">
      <c r="B272" s="169"/>
      <c r="C272" s="170" t="s">
        <v>423</v>
      </c>
      <c r="D272" s="170" t="s">
        <v>137</v>
      </c>
      <c r="E272" s="171" t="s">
        <v>424</v>
      </c>
      <c r="F272" s="172" t="s">
        <v>425</v>
      </c>
      <c r="G272" s="173" t="s">
        <v>231</v>
      </c>
      <c r="H272" s="174">
        <v>12</v>
      </c>
      <c r="I272" s="175"/>
      <c r="J272" s="176">
        <f>ROUND(I272*H272,2)</f>
        <v>0</v>
      </c>
      <c r="K272" s="172" t="s">
        <v>141</v>
      </c>
      <c r="L272" s="40"/>
      <c r="M272" s="177" t="s">
        <v>5</v>
      </c>
      <c r="N272" s="178" t="s">
        <v>42</v>
      </c>
      <c r="O272" s="41"/>
      <c r="P272" s="179">
        <f>O272*H272</f>
        <v>0</v>
      </c>
      <c r="Q272" s="179">
        <v>2.4000000000000001E-4</v>
      </c>
      <c r="R272" s="179">
        <f>Q272*H272</f>
        <v>2.8800000000000002E-3</v>
      </c>
      <c r="S272" s="179">
        <v>0</v>
      </c>
      <c r="T272" s="180">
        <f>S272*H272</f>
        <v>0</v>
      </c>
      <c r="AR272" s="23" t="s">
        <v>232</v>
      </c>
      <c r="AT272" s="23" t="s">
        <v>137</v>
      </c>
      <c r="AU272" s="23" t="s">
        <v>81</v>
      </c>
      <c r="AY272" s="23" t="s">
        <v>135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79</v>
      </c>
      <c r="BK272" s="181">
        <f>ROUND(I272*H272,2)</f>
        <v>0</v>
      </c>
      <c r="BL272" s="23" t="s">
        <v>232</v>
      </c>
      <c r="BM272" s="23" t="s">
        <v>426</v>
      </c>
    </row>
    <row r="273" spans="2:65" s="1" customFormat="1" ht="40.5">
      <c r="B273" s="40"/>
      <c r="D273" s="182" t="s">
        <v>144</v>
      </c>
      <c r="F273" s="183" t="s">
        <v>427</v>
      </c>
      <c r="I273" s="184"/>
      <c r="L273" s="40"/>
      <c r="M273" s="185"/>
      <c r="N273" s="41"/>
      <c r="O273" s="41"/>
      <c r="P273" s="41"/>
      <c r="Q273" s="41"/>
      <c r="R273" s="41"/>
      <c r="S273" s="41"/>
      <c r="T273" s="69"/>
      <c r="AT273" s="23" t="s">
        <v>144</v>
      </c>
      <c r="AU273" s="23" t="s">
        <v>81</v>
      </c>
    </row>
    <row r="274" spans="2:65" s="11" customFormat="1" ht="13.5">
      <c r="B274" s="186"/>
      <c r="D274" s="182" t="s">
        <v>146</v>
      </c>
      <c r="E274" s="187" t="s">
        <v>5</v>
      </c>
      <c r="F274" s="188" t="s">
        <v>211</v>
      </c>
      <c r="H274" s="189">
        <v>12</v>
      </c>
      <c r="I274" s="190"/>
      <c r="L274" s="186"/>
      <c r="M274" s="191"/>
      <c r="N274" s="192"/>
      <c r="O274" s="192"/>
      <c r="P274" s="192"/>
      <c r="Q274" s="192"/>
      <c r="R274" s="192"/>
      <c r="S274" s="192"/>
      <c r="T274" s="193"/>
      <c r="AT274" s="187" t="s">
        <v>146</v>
      </c>
      <c r="AU274" s="187" t="s">
        <v>81</v>
      </c>
      <c r="AV274" s="11" t="s">
        <v>81</v>
      </c>
      <c r="AW274" s="11" t="s">
        <v>35</v>
      </c>
      <c r="AX274" s="11" t="s">
        <v>79</v>
      </c>
      <c r="AY274" s="187" t="s">
        <v>135</v>
      </c>
    </row>
    <row r="275" spans="2:65" s="1" customFormat="1" ht="16.5" customHeight="1">
      <c r="B275" s="169"/>
      <c r="C275" s="170" t="s">
        <v>393</v>
      </c>
      <c r="D275" s="170" t="s">
        <v>137</v>
      </c>
      <c r="E275" s="171" t="s">
        <v>428</v>
      </c>
      <c r="F275" s="172" t="s">
        <v>429</v>
      </c>
      <c r="G275" s="173" t="s">
        <v>304</v>
      </c>
      <c r="H275" s="174">
        <v>1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42</v>
      </c>
      <c r="O275" s="41"/>
      <c r="P275" s="179">
        <f>O275*H275</f>
        <v>0</v>
      </c>
      <c r="Q275" s="179">
        <v>8.9999999999999998E-4</v>
      </c>
      <c r="R275" s="179">
        <f>Q275*H275</f>
        <v>8.9999999999999998E-4</v>
      </c>
      <c r="S275" s="179">
        <v>0</v>
      </c>
      <c r="T275" s="180">
        <f>S275*H275</f>
        <v>0</v>
      </c>
      <c r="AR275" s="23" t="s">
        <v>232</v>
      </c>
      <c r="AT275" s="23" t="s">
        <v>137</v>
      </c>
      <c r="AU275" s="23" t="s">
        <v>81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79</v>
      </c>
      <c r="BK275" s="181">
        <f>ROUND(I275*H275,2)</f>
        <v>0</v>
      </c>
      <c r="BL275" s="23" t="s">
        <v>232</v>
      </c>
      <c r="BM275" s="23" t="s">
        <v>430</v>
      </c>
    </row>
    <row r="276" spans="2:65" s="1" customFormat="1" ht="13.5">
      <c r="B276" s="40"/>
      <c r="D276" s="182" t="s">
        <v>144</v>
      </c>
      <c r="F276" s="183" t="s">
        <v>431</v>
      </c>
      <c r="I276" s="184"/>
      <c r="L276" s="40"/>
      <c r="M276" s="185"/>
      <c r="N276" s="41"/>
      <c r="O276" s="41"/>
      <c r="P276" s="41"/>
      <c r="Q276" s="41"/>
      <c r="R276" s="41"/>
      <c r="S276" s="41"/>
      <c r="T276" s="69"/>
      <c r="AT276" s="23" t="s">
        <v>144</v>
      </c>
      <c r="AU276" s="23" t="s">
        <v>81</v>
      </c>
    </row>
    <row r="277" spans="2:65" s="1" customFormat="1" ht="16.5" customHeight="1">
      <c r="B277" s="169"/>
      <c r="C277" s="170" t="s">
        <v>432</v>
      </c>
      <c r="D277" s="170" t="s">
        <v>137</v>
      </c>
      <c r="E277" s="171" t="s">
        <v>433</v>
      </c>
      <c r="F277" s="172" t="s">
        <v>434</v>
      </c>
      <c r="G277" s="173" t="s">
        <v>304</v>
      </c>
      <c r="H277" s="174">
        <v>10</v>
      </c>
      <c r="I277" s="175"/>
      <c r="J277" s="176">
        <f>ROUND(I277*H277,2)</f>
        <v>0</v>
      </c>
      <c r="K277" s="172" t="s">
        <v>141</v>
      </c>
      <c r="L277" s="40"/>
      <c r="M277" s="177" t="s">
        <v>5</v>
      </c>
      <c r="N277" s="178" t="s">
        <v>42</v>
      </c>
      <c r="O277" s="41"/>
      <c r="P277" s="179">
        <f>O277*H277</f>
        <v>0</v>
      </c>
      <c r="Q277" s="179">
        <v>2.2000000000000001E-4</v>
      </c>
      <c r="R277" s="179">
        <f>Q277*H277</f>
        <v>2.2000000000000001E-3</v>
      </c>
      <c r="S277" s="179">
        <v>0</v>
      </c>
      <c r="T277" s="180">
        <f>S277*H277</f>
        <v>0</v>
      </c>
      <c r="AR277" s="23" t="s">
        <v>232</v>
      </c>
      <c r="AT277" s="23" t="s">
        <v>137</v>
      </c>
      <c r="AU277" s="23" t="s">
        <v>81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79</v>
      </c>
      <c r="BK277" s="181">
        <f>ROUND(I277*H277,2)</f>
        <v>0</v>
      </c>
      <c r="BL277" s="23" t="s">
        <v>232</v>
      </c>
      <c r="BM277" s="23" t="s">
        <v>435</v>
      </c>
    </row>
    <row r="278" spans="2:65" s="1" customFormat="1" ht="13.5">
      <c r="B278" s="40"/>
      <c r="D278" s="182" t="s">
        <v>144</v>
      </c>
      <c r="F278" s="183" t="s">
        <v>436</v>
      </c>
      <c r="I278" s="184"/>
      <c r="L278" s="40"/>
      <c r="M278" s="185"/>
      <c r="N278" s="41"/>
      <c r="O278" s="41"/>
      <c r="P278" s="41"/>
      <c r="Q278" s="41"/>
      <c r="R278" s="41"/>
      <c r="S278" s="41"/>
      <c r="T278" s="69"/>
      <c r="AT278" s="23" t="s">
        <v>144</v>
      </c>
      <c r="AU278" s="23" t="s">
        <v>81</v>
      </c>
    </row>
    <row r="279" spans="2:65" s="1" customFormat="1" ht="16.5" customHeight="1">
      <c r="B279" s="169"/>
      <c r="C279" s="170" t="s">
        <v>437</v>
      </c>
      <c r="D279" s="170" t="s">
        <v>137</v>
      </c>
      <c r="E279" s="171" t="s">
        <v>438</v>
      </c>
      <c r="F279" s="172" t="s">
        <v>439</v>
      </c>
      <c r="G279" s="173" t="s">
        <v>304</v>
      </c>
      <c r="H279" s="174">
        <v>1</v>
      </c>
      <c r="I279" s="175"/>
      <c r="J279" s="176">
        <f>ROUND(I279*H279,2)</f>
        <v>0</v>
      </c>
      <c r="K279" s="172" t="s">
        <v>5</v>
      </c>
      <c r="L279" s="40"/>
      <c r="M279" s="177" t="s">
        <v>5</v>
      </c>
      <c r="N279" s="178" t="s">
        <v>42</v>
      </c>
      <c r="O279" s="41"/>
      <c r="P279" s="179">
        <f>O279*H279</f>
        <v>0</v>
      </c>
      <c r="Q279" s="179">
        <v>2.2000000000000001E-4</v>
      </c>
      <c r="R279" s="179">
        <f>Q279*H279</f>
        <v>2.2000000000000001E-4</v>
      </c>
      <c r="S279" s="179">
        <v>0</v>
      </c>
      <c r="T279" s="180">
        <f>S279*H279</f>
        <v>0</v>
      </c>
      <c r="AR279" s="23" t="s">
        <v>232</v>
      </c>
      <c r="AT279" s="23" t="s">
        <v>137</v>
      </c>
      <c r="AU279" s="23" t="s">
        <v>81</v>
      </c>
      <c r="AY279" s="23" t="s">
        <v>135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3" t="s">
        <v>79</v>
      </c>
      <c r="BK279" s="181">
        <f>ROUND(I279*H279,2)</f>
        <v>0</v>
      </c>
      <c r="BL279" s="23" t="s">
        <v>232</v>
      </c>
      <c r="BM279" s="23" t="s">
        <v>440</v>
      </c>
    </row>
    <row r="280" spans="2:65" s="1" customFormat="1" ht="13.5">
      <c r="B280" s="40"/>
      <c r="D280" s="182" t="s">
        <v>144</v>
      </c>
      <c r="F280" s="183" t="s">
        <v>439</v>
      </c>
      <c r="I280" s="184"/>
      <c r="L280" s="40"/>
      <c r="M280" s="185"/>
      <c r="N280" s="41"/>
      <c r="O280" s="41"/>
      <c r="P280" s="41"/>
      <c r="Q280" s="41"/>
      <c r="R280" s="41"/>
      <c r="S280" s="41"/>
      <c r="T280" s="69"/>
      <c r="AT280" s="23" t="s">
        <v>144</v>
      </c>
      <c r="AU280" s="23" t="s">
        <v>81</v>
      </c>
    </row>
    <row r="281" spans="2:65" s="1" customFormat="1" ht="16.5" customHeight="1">
      <c r="B281" s="169"/>
      <c r="C281" s="170" t="s">
        <v>441</v>
      </c>
      <c r="D281" s="170" t="s">
        <v>137</v>
      </c>
      <c r="E281" s="171" t="s">
        <v>442</v>
      </c>
      <c r="F281" s="172" t="s">
        <v>443</v>
      </c>
      <c r="G281" s="173" t="s">
        <v>304</v>
      </c>
      <c r="H281" s="174">
        <v>5</v>
      </c>
      <c r="I281" s="175"/>
      <c r="J281" s="176">
        <f>ROUND(I281*H281,2)</f>
        <v>0</v>
      </c>
      <c r="K281" s="172" t="s">
        <v>141</v>
      </c>
      <c r="L281" s="40"/>
      <c r="M281" s="177" t="s">
        <v>5</v>
      </c>
      <c r="N281" s="178" t="s">
        <v>42</v>
      </c>
      <c r="O281" s="41"/>
      <c r="P281" s="179">
        <f>O281*H281</f>
        <v>0</v>
      </c>
      <c r="Q281" s="179">
        <v>1.2E-4</v>
      </c>
      <c r="R281" s="179">
        <f>Q281*H281</f>
        <v>6.0000000000000006E-4</v>
      </c>
      <c r="S281" s="179">
        <v>0</v>
      </c>
      <c r="T281" s="180">
        <f>S281*H281</f>
        <v>0</v>
      </c>
      <c r="AR281" s="23" t="s">
        <v>232</v>
      </c>
      <c r="AT281" s="23" t="s">
        <v>137</v>
      </c>
      <c r="AU281" s="23" t="s">
        <v>81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79</v>
      </c>
      <c r="BK281" s="181">
        <f>ROUND(I281*H281,2)</f>
        <v>0</v>
      </c>
      <c r="BL281" s="23" t="s">
        <v>232</v>
      </c>
      <c r="BM281" s="23" t="s">
        <v>444</v>
      </c>
    </row>
    <row r="282" spans="2:65" s="1" customFormat="1" ht="13.5">
      <c r="B282" s="40"/>
      <c r="D282" s="182" t="s">
        <v>144</v>
      </c>
      <c r="F282" s="183" t="s">
        <v>445</v>
      </c>
      <c r="I282" s="184"/>
      <c r="L282" s="40"/>
      <c r="M282" s="185"/>
      <c r="N282" s="41"/>
      <c r="O282" s="41"/>
      <c r="P282" s="41"/>
      <c r="Q282" s="41"/>
      <c r="R282" s="41"/>
      <c r="S282" s="41"/>
      <c r="T282" s="69"/>
      <c r="AT282" s="23" t="s">
        <v>144</v>
      </c>
      <c r="AU282" s="23" t="s">
        <v>81</v>
      </c>
    </row>
    <row r="283" spans="2:65" s="1" customFormat="1" ht="16.5" customHeight="1">
      <c r="B283" s="169"/>
      <c r="C283" s="170" t="s">
        <v>446</v>
      </c>
      <c r="D283" s="170" t="s">
        <v>137</v>
      </c>
      <c r="E283" s="171" t="s">
        <v>447</v>
      </c>
      <c r="F283" s="172" t="s">
        <v>448</v>
      </c>
      <c r="G283" s="173" t="s">
        <v>304</v>
      </c>
      <c r="H283" s="174">
        <v>5</v>
      </c>
      <c r="I283" s="175"/>
      <c r="J283" s="176">
        <f>ROUND(I283*H283,2)</f>
        <v>0</v>
      </c>
      <c r="K283" s="172" t="s">
        <v>141</v>
      </c>
      <c r="L283" s="40"/>
      <c r="M283" s="177" t="s">
        <v>5</v>
      </c>
      <c r="N283" s="178" t="s">
        <v>42</v>
      </c>
      <c r="O283" s="41"/>
      <c r="P283" s="179">
        <f>O283*H283</f>
        <v>0</v>
      </c>
      <c r="Q283" s="179">
        <v>2.4000000000000001E-4</v>
      </c>
      <c r="R283" s="179">
        <f>Q283*H283</f>
        <v>1.2000000000000001E-3</v>
      </c>
      <c r="S283" s="179">
        <v>0</v>
      </c>
      <c r="T283" s="180">
        <f>S283*H283</f>
        <v>0</v>
      </c>
      <c r="AR283" s="23" t="s">
        <v>232</v>
      </c>
      <c r="AT283" s="23" t="s">
        <v>137</v>
      </c>
      <c r="AU283" s="23" t="s">
        <v>81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79</v>
      </c>
      <c r="BK283" s="181">
        <f>ROUND(I283*H283,2)</f>
        <v>0</v>
      </c>
      <c r="BL283" s="23" t="s">
        <v>232</v>
      </c>
      <c r="BM283" s="23" t="s">
        <v>449</v>
      </c>
    </row>
    <row r="284" spans="2:65" s="1" customFormat="1" ht="13.5">
      <c r="B284" s="40"/>
      <c r="D284" s="182" t="s">
        <v>144</v>
      </c>
      <c r="F284" s="183" t="s">
        <v>450</v>
      </c>
      <c r="I284" s="184"/>
      <c r="L284" s="40"/>
      <c r="M284" s="185"/>
      <c r="N284" s="41"/>
      <c r="O284" s="41"/>
      <c r="P284" s="41"/>
      <c r="Q284" s="41"/>
      <c r="R284" s="41"/>
      <c r="S284" s="41"/>
      <c r="T284" s="69"/>
      <c r="AT284" s="23" t="s">
        <v>144</v>
      </c>
      <c r="AU284" s="23" t="s">
        <v>81</v>
      </c>
    </row>
    <row r="285" spans="2:65" s="1" customFormat="1" ht="16.5" customHeight="1">
      <c r="B285" s="169"/>
      <c r="C285" s="170" t="s">
        <v>451</v>
      </c>
      <c r="D285" s="170" t="s">
        <v>137</v>
      </c>
      <c r="E285" s="171" t="s">
        <v>452</v>
      </c>
      <c r="F285" s="172" t="s">
        <v>453</v>
      </c>
      <c r="G285" s="173" t="s">
        <v>304</v>
      </c>
      <c r="H285" s="174">
        <v>11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42</v>
      </c>
      <c r="O285" s="41"/>
      <c r="P285" s="179">
        <f>O285*H285</f>
        <v>0</v>
      </c>
      <c r="Q285" s="179">
        <v>2.1000000000000001E-4</v>
      </c>
      <c r="R285" s="179">
        <f>Q285*H285</f>
        <v>2.31E-3</v>
      </c>
      <c r="S285" s="179">
        <v>0</v>
      </c>
      <c r="T285" s="180">
        <f>S285*H285</f>
        <v>0</v>
      </c>
      <c r="AR285" s="23" t="s">
        <v>232</v>
      </c>
      <c r="AT285" s="23" t="s">
        <v>137</v>
      </c>
      <c r="AU285" s="23" t="s">
        <v>81</v>
      </c>
      <c r="AY285" s="23" t="s">
        <v>135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79</v>
      </c>
      <c r="BK285" s="181">
        <f>ROUND(I285*H285,2)</f>
        <v>0</v>
      </c>
      <c r="BL285" s="23" t="s">
        <v>232</v>
      </c>
      <c r="BM285" s="23" t="s">
        <v>454</v>
      </c>
    </row>
    <row r="286" spans="2:65" s="1" customFormat="1" ht="13.5">
      <c r="B286" s="40"/>
      <c r="D286" s="182" t="s">
        <v>144</v>
      </c>
      <c r="F286" s="183" t="s">
        <v>455</v>
      </c>
      <c r="I286" s="184"/>
      <c r="L286" s="40"/>
      <c r="M286" s="185"/>
      <c r="N286" s="41"/>
      <c r="O286" s="41"/>
      <c r="P286" s="41"/>
      <c r="Q286" s="41"/>
      <c r="R286" s="41"/>
      <c r="S286" s="41"/>
      <c r="T286" s="69"/>
      <c r="AT286" s="23" t="s">
        <v>144</v>
      </c>
      <c r="AU286" s="23" t="s">
        <v>81</v>
      </c>
    </row>
    <row r="287" spans="2:65" s="1" customFormat="1" ht="16.5" customHeight="1">
      <c r="B287" s="169"/>
      <c r="C287" s="170" t="s">
        <v>456</v>
      </c>
      <c r="D287" s="170" t="s">
        <v>137</v>
      </c>
      <c r="E287" s="171" t="s">
        <v>457</v>
      </c>
      <c r="F287" s="172" t="s">
        <v>458</v>
      </c>
      <c r="G287" s="173" t="s">
        <v>304</v>
      </c>
      <c r="H287" s="174">
        <v>11</v>
      </c>
      <c r="I287" s="175"/>
      <c r="J287" s="176">
        <f>ROUND(I287*H287,2)</f>
        <v>0</v>
      </c>
      <c r="K287" s="172" t="s">
        <v>141</v>
      </c>
      <c r="L287" s="40"/>
      <c r="M287" s="177" t="s">
        <v>5</v>
      </c>
      <c r="N287" s="178" t="s">
        <v>42</v>
      </c>
      <c r="O287" s="41"/>
      <c r="P287" s="179">
        <f>O287*H287</f>
        <v>0</v>
      </c>
      <c r="Q287" s="179">
        <v>5.0000000000000001E-4</v>
      </c>
      <c r="R287" s="179">
        <f>Q287*H287</f>
        <v>5.4999999999999997E-3</v>
      </c>
      <c r="S287" s="179">
        <v>0</v>
      </c>
      <c r="T287" s="180">
        <f>S287*H287</f>
        <v>0</v>
      </c>
      <c r="AR287" s="23" t="s">
        <v>232</v>
      </c>
      <c r="AT287" s="23" t="s">
        <v>137</v>
      </c>
      <c r="AU287" s="23" t="s">
        <v>81</v>
      </c>
      <c r="AY287" s="23" t="s">
        <v>135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79</v>
      </c>
      <c r="BK287" s="181">
        <f>ROUND(I287*H287,2)</f>
        <v>0</v>
      </c>
      <c r="BL287" s="23" t="s">
        <v>232</v>
      </c>
      <c r="BM287" s="23" t="s">
        <v>459</v>
      </c>
    </row>
    <row r="288" spans="2:65" s="1" customFormat="1" ht="13.5">
      <c r="B288" s="40"/>
      <c r="D288" s="182" t="s">
        <v>144</v>
      </c>
      <c r="F288" s="183" t="s">
        <v>460</v>
      </c>
      <c r="I288" s="184"/>
      <c r="L288" s="40"/>
      <c r="M288" s="185"/>
      <c r="N288" s="41"/>
      <c r="O288" s="41"/>
      <c r="P288" s="41"/>
      <c r="Q288" s="41"/>
      <c r="R288" s="41"/>
      <c r="S288" s="41"/>
      <c r="T288" s="69"/>
      <c r="AT288" s="23" t="s">
        <v>144</v>
      </c>
      <c r="AU288" s="23" t="s">
        <v>81</v>
      </c>
    </row>
    <row r="289" spans="2:65" s="1" customFormat="1" ht="16.5" customHeight="1">
      <c r="B289" s="169"/>
      <c r="C289" s="170" t="s">
        <v>461</v>
      </c>
      <c r="D289" s="170" t="s">
        <v>137</v>
      </c>
      <c r="E289" s="171" t="s">
        <v>462</v>
      </c>
      <c r="F289" s="172" t="s">
        <v>463</v>
      </c>
      <c r="G289" s="173" t="s">
        <v>304</v>
      </c>
      <c r="H289" s="174">
        <v>2</v>
      </c>
      <c r="I289" s="175"/>
      <c r="J289" s="176">
        <f>ROUND(I289*H289,2)</f>
        <v>0</v>
      </c>
      <c r="K289" s="172" t="s">
        <v>141</v>
      </c>
      <c r="L289" s="40"/>
      <c r="M289" s="177" t="s">
        <v>5</v>
      </c>
      <c r="N289" s="178" t="s">
        <v>42</v>
      </c>
      <c r="O289" s="41"/>
      <c r="P289" s="179">
        <f>O289*H289</f>
        <v>0</v>
      </c>
      <c r="Q289" s="179">
        <v>6.9999999999999999E-4</v>
      </c>
      <c r="R289" s="179">
        <f>Q289*H289</f>
        <v>1.4E-3</v>
      </c>
      <c r="S289" s="179">
        <v>0</v>
      </c>
      <c r="T289" s="180">
        <f>S289*H289</f>
        <v>0</v>
      </c>
      <c r="AR289" s="23" t="s">
        <v>232</v>
      </c>
      <c r="AT289" s="23" t="s">
        <v>137</v>
      </c>
      <c r="AU289" s="23" t="s">
        <v>81</v>
      </c>
      <c r="AY289" s="23" t="s">
        <v>135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79</v>
      </c>
      <c r="BK289" s="181">
        <f>ROUND(I289*H289,2)</f>
        <v>0</v>
      </c>
      <c r="BL289" s="23" t="s">
        <v>232</v>
      </c>
      <c r="BM289" s="23" t="s">
        <v>464</v>
      </c>
    </row>
    <row r="290" spans="2:65" s="1" customFormat="1" ht="13.5">
      <c r="B290" s="40"/>
      <c r="D290" s="182" t="s">
        <v>144</v>
      </c>
      <c r="F290" s="183" t="s">
        <v>465</v>
      </c>
      <c r="I290" s="184"/>
      <c r="L290" s="40"/>
      <c r="M290" s="185"/>
      <c r="N290" s="41"/>
      <c r="O290" s="41"/>
      <c r="P290" s="41"/>
      <c r="Q290" s="41"/>
      <c r="R290" s="41"/>
      <c r="S290" s="41"/>
      <c r="T290" s="69"/>
      <c r="AT290" s="23" t="s">
        <v>144</v>
      </c>
      <c r="AU290" s="23" t="s">
        <v>81</v>
      </c>
    </row>
    <row r="291" spans="2:65" s="1" customFormat="1" ht="16.5" customHeight="1">
      <c r="B291" s="169"/>
      <c r="C291" s="170" t="s">
        <v>466</v>
      </c>
      <c r="D291" s="170" t="s">
        <v>137</v>
      </c>
      <c r="E291" s="171" t="s">
        <v>467</v>
      </c>
      <c r="F291" s="172" t="s">
        <v>468</v>
      </c>
      <c r="G291" s="173" t="s">
        <v>304</v>
      </c>
      <c r="H291" s="174">
        <v>1</v>
      </c>
      <c r="I291" s="175"/>
      <c r="J291" s="176">
        <f>ROUND(I291*H291,2)</f>
        <v>0</v>
      </c>
      <c r="K291" s="172" t="s">
        <v>141</v>
      </c>
      <c r="L291" s="40"/>
      <c r="M291" s="177" t="s">
        <v>5</v>
      </c>
      <c r="N291" s="178" t="s">
        <v>42</v>
      </c>
      <c r="O291" s="41"/>
      <c r="P291" s="179">
        <f>O291*H291</f>
        <v>0</v>
      </c>
      <c r="Q291" s="179">
        <v>1.8600000000000001E-3</v>
      </c>
      <c r="R291" s="179">
        <f>Q291*H291</f>
        <v>1.8600000000000001E-3</v>
      </c>
      <c r="S291" s="179">
        <v>0</v>
      </c>
      <c r="T291" s="180">
        <f>S291*H291</f>
        <v>0</v>
      </c>
      <c r="AR291" s="23" t="s">
        <v>232</v>
      </c>
      <c r="AT291" s="23" t="s">
        <v>137</v>
      </c>
      <c r="AU291" s="23" t="s">
        <v>81</v>
      </c>
      <c r="AY291" s="23" t="s">
        <v>135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79</v>
      </c>
      <c r="BK291" s="181">
        <f>ROUND(I291*H291,2)</f>
        <v>0</v>
      </c>
      <c r="BL291" s="23" t="s">
        <v>232</v>
      </c>
      <c r="BM291" s="23" t="s">
        <v>469</v>
      </c>
    </row>
    <row r="292" spans="2:65" s="1" customFormat="1" ht="13.5">
      <c r="B292" s="40"/>
      <c r="D292" s="182" t="s">
        <v>144</v>
      </c>
      <c r="F292" s="183" t="s">
        <v>470</v>
      </c>
      <c r="I292" s="184"/>
      <c r="L292" s="40"/>
      <c r="M292" s="185"/>
      <c r="N292" s="41"/>
      <c r="O292" s="41"/>
      <c r="P292" s="41"/>
      <c r="Q292" s="41"/>
      <c r="R292" s="41"/>
      <c r="S292" s="41"/>
      <c r="T292" s="69"/>
      <c r="AT292" s="23" t="s">
        <v>144</v>
      </c>
      <c r="AU292" s="23" t="s">
        <v>81</v>
      </c>
    </row>
    <row r="293" spans="2:65" s="1" customFormat="1" ht="16.5" customHeight="1">
      <c r="B293" s="169"/>
      <c r="C293" s="170" t="s">
        <v>471</v>
      </c>
      <c r="D293" s="170" t="s">
        <v>137</v>
      </c>
      <c r="E293" s="171" t="s">
        <v>472</v>
      </c>
      <c r="F293" s="172" t="s">
        <v>473</v>
      </c>
      <c r="G293" s="173" t="s">
        <v>304</v>
      </c>
      <c r="H293" s="174">
        <v>1</v>
      </c>
      <c r="I293" s="175"/>
      <c r="J293" s="176">
        <f>ROUND(I293*H293,2)</f>
        <v>0</v>
      </c>
      <c r="K293" s="172" t="s">
        <v>141</v>
      </c>
      <c r="L293" s="40"/>
      <c r="M293" s="177" t="s">
        <v>5</v>
      </c>
      <c r="N293" s="178" t="s">
        <v>42</v>
      </c>
      <c r="O293" s="41"/>
      <c r="P293" s="179">
        <f>O293*H293</f>
        <v>0</v>
      </c>
      <c r="Q293" s="179">
        <v>3.47E-3</v>
      </c>
      <c r="R293" s="179">
        <f>Q293*H293</f>
        <v>3.47E-3</v>
      </c>
      <c r="S293" s="179">
        <v>0</v>
      </c>
      <c r="T293" s="180">
        <f>S293*H293</f>
        <v>0</v>
      </c>
      <c r="AR293" s="23" t="s">
        <v>232</v>
      </c>
      <c r="AT293" s="23" t="s">
        <v>137</v>
      </c>
      <c r="AU293" s="23" t="s">
        <v>81</v>
      </c>
      <c r="AY293" s="23" t="s">
        <v>135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79</v>
      </c>
      <c r="BK293" s="181">
        <f>ROUND(I293*H293,2)</f>
        <v>0</v>
      </c>
      <c r="BL293" s="23" t="s">
        <v>232</v>
      </c>
      <c r="BM293" s="23" t="s">
        <v>474</v>
      </c>
    </row>
    <row r="294" spans="2:65" s="1" customFormat="1" ht="13.5">
      <c r="B294" s="40"/>
      <c r="D294" s="182" t="s">
        <v>144</v>
      </c>
      <c r="F294" s="183" t="s">
        <v>475</v>
      </c>
      <c r="I294" s="184"/>
      <c r="L294" s="40"/>
      <c r="M294" s="185"/>
      <c r="N294" s="41"/>
      <c r="O294" s="41"/>
      <c r="P294" s="41"/>
      <c r="Q294" s="41"/>
      <c r="R294" s="41"/>
      <c r="S294" s="41"/>
      <c r="T294" s="69"/>
      <c r="AT294" s="23" t="s">
        <v>144</v>
      </c>
      <c r="AU294" s="23" t="s">
        <v>81</v>
      </c>
    </row>
    <row r="295" spans="2:65" s="1" customFormat="1" ht="16.5" customHeight="1">
      <c r="B295" s="169"/>
      <c r="C295" s="170" t="s">
        <v>476</v>
      </c>
      <c r="D295" s="170" t="s">
        <v>137</v>
      </c>
      <c r="E295" s="171" t="s">
        <v>477</v>
      </c>
      <c r="F295" s="172" t="s">
        <v>478</v>
      </c>
      <c r="G295" s="173" t="s">
        <v>304</v>
      </c>
      <c r="H295" s="174">
        <v>1</v>
      </c>
      <c r="I295" s="175"/>
      <c r="J295" s="176">
        <f>ROUND(I295*H295,2)</f>
        <v>0</v>
      </c>
      <c r="K295" s="172" t="s">
        <v>5</v>
      </c>
      <c r="L295" s="40"/>
      <c r="M295" s="177" t="s">
        <v>5</v>
      </c>
      <c r="N295" s="178" t="s">
        <v>42</v>
      </c>
      <c r="O295" s="41"/>
      <c r="P295" s="179">
        <f>O295*H295</f>
        <v>0</v>
      </c>
      <c r="Q295" s="179">
        <v>3.47E-3</v>
      </c>
      <c r="R295" s="179">
        <f>Q295*H295</f>
        <v>3.47E-3</v>
      </c>
      <c r="S295" s="179">
        <v>0</v>
      </c>
      <c r="T295" s="180">
        <f>S295*H295</f>
        <v>0</v>
      </c>
      <c r="AR295" s="23" t="s">
        <v>232</v>
      </c>
      <c r="AT295" s="23" t="s">
        <v>137</v>
      </c>
      <c r="AU295" s="23" t="s">
        <v>81</v>
      </c>
      <c r="AY295" s="23" t="s">
        <v>135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79</v>
      </c>
      <c r="BK295" s="181">
        <f>ROUND(I295*H295,2)</f>
        <v>0</v>
      </c>
      <c r="BL295" s="23" t="s">
        <v>232</v>
      </c>
      <c r="BM295" s="23" t="s">
        <v>479</v>
      </c>
    </row>
    <row r="296" spans="2:65" s="1" customFormat="1" ht="13.5">
      <c r="B296" s="40"/>
      <c r="D296" s="182" t="s">
        <v>144</v>
      </c>
      <c r="F296" s="183" t="s">
        <v>480</v>
      </c>
      <c r="I296" s="184"/>
      <c r="L296" s="40"/>
      <c r="M296" s="185"/>
      <c r="N296" s="41"/>
      <c r="O296" s="41"/>
      <c r="P296" s="41"/>
      <c r="Q296" s="41"/>
      <c r="R296" s="41"/>
      <c r="S296" s="41"/>
      <c r="T296" s="69"/>
      <c r="AT296" s="23" t="s">
        <v>144</v>
      </c>
      <c r="AU296" s="23" t="s">
        <v>81</v>
      </c>
    </row>
    <row r="297" spans="2:65" s="1" customFormat="1" ht="16.5" customHeight="1">
      <c r="B297" s="169"/>
      <c r="C297" s="170" t="s">
        <v>481</v>
      </c>
      <c r="D297" s="170" t="s">
        <v>137</v>
      </c>
      <c r="E297" s="171" t="s">
        <v>482</v>
      </c>
      <c r="F297" s="172" t="s">
        <v>483</v>
      </c>
      <c r="G297" s="173" t="s">
        <v>304</v>
      </c>
      <c r="H297" s="174">
        <v>2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42</v>
      </c>
      <c r="O297" s="41"/>
      <c r="P297" s="179">
        <f>O297*H297</f>
        <v>0</v>
      </c>
      <c r="Q297" s="179">
        <v>2.9139999999999999E-2</v>
      </c>
      <c r="R297" s="179">
        <f>Q297*H297</f>
        <v>5.8279999999999998E-2</v>
      </c>
      <c r="S297" s="179">
        <v>0</v>
      </c>
      <c r="T297" s="180">
        <f>S297*H297</f>
        <v>0</v>
      </c>
      <c r="AR297" s="23" t="s">
        <v>232</v>
      </c>
      <c r="AT297" s="23" t="s">
        <v>137</v>
      </c>
      <c r="AU297" s="23" t="s">
        <v>81</v>
      </c>
      <c r="AY297" s="23" t="s">
        <v>135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79</v>
      </c>
      <c r="BK297" s="181">
        <f>ROUND(I297*H297,2)</f>
        <v>0</v>
      </c>
      <c r="BL297" s="23" t="s">
        <v>232</v>
      </c>
      <c r="BM297" s="23" t="s">
        <v>484</v>
      </c>
    </row>
    <row r="298" spans="2:65" s="1" customFormat="1" ht="27">
      <c r="B298" s="40"/>
      <c r="D298" s="182" t="s">
        <v>144</v>
      </c>
      <c r="F298" s="183" t="s">
        <v>485</v>
      </c>
      <c r="I298" s="184"/>
      <c r="L298" s="40"/>
      <c r="M298" s="185"/>
      <c r="N298" s="41"/>
      <c r="O298" s="41"/>
      <c r="P298" s="41"/>
      <c r="Q298" s="41"/>
      <c r="R298" s="41"/>
      <c r="S298" s="41"/>
      <c r="T298" s="69"/>
      <c r="AT298" s="23" t="s">
        <v>144</v>
      </c>
      <c r="AU298" s="23" t="s">
        <v>81</v>
      </c>
    </row>
    <row r="299" spans="2:65" s="1" customFormat="1" ht="25.5" customHeight="1">
      <c r="B299" s="169"/>
      <c r="C299" s="170" t="s">
        <v>399</v>
      </c>
      <c r="D299" s="170" t="s">
        <v>137</v>
      </c>
      <c r="E299" s="171" t="s">
        <v>486</v>
      </c>
      <c r="F299" s="172" t="s">
        <v>487</v>
      </c>
      <c r="G299" s="173" t="s">
        <v>304</v>
      </c>
      <c r="H299" s="174">
        <v>10</v>
      </c>
      <c r="I299" s="175"/>
      <c r="J299" s="176">
        <f>ROUND(I299*H299,2)</f>
        <v>0</v>
      </c>
      <c r="K299" s="172" t="s">
        <v>141</v>
      </c>
      <c r="L299" s="40"/>
      <c r="M299" s="177" t="s">
        <v>5</v>
      </c>
      <c r="N299" s="178" t="s">
        <v>42</v>
      </c>
      <c r="O299" s="41"/>
      <c r="P299" s="179">
        <f>O299*H299</f>
        <v>0</v>
      </c>
      <c r="Q299" s="179">
        <v>1.47E-3</v>
      </c>
      <c r="R299" s="179">
        <f>Q299*H299</f>
        <v>1.47E-2</v>
      </c>
      <c r="S299" s="179">
        <v>0</v>
      </c>
      <c r="T299" s="180">
        <f>S299*H299</f>
        <v>0</v>
      </c>
      <c r="AR299" s="23" t="s">
        <v>232</v>
      </c>
      <c r="AT299" s="23" t="s">
        <v>137</v>
      </c>
      <c r="AU299" s="23" t="s">
        <v>81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79</v>
      </c>
      <c r="BK299" s="181">
        <f>ROUND(I299*H299,2)</f>
        <v>0</v>
      </c>
      <c r="BL299" s="23" t="s">
        <v>232</v>
      </c>
      <c r="BM299" s="23" t="s">
        <v>488</v>
      </c>
    </row>
    <row r="300" spans="2:65" s="1" customFormat="1" ht="27">
      <c r="B300" s="40"/>
      <c r="D300" s="182" t="s">
        <v>144</v>
      </c>
      <c r="F300" s="183" t="s">
        <v>489</v>
      </c>
      <c r="I300" s="184"/>
      <c r="L300" s="40"/>
      <c r="M300" s="185"/>
      <c r="N300" s="41"/>
      <c r="O300" s="41"/>
      <c r="P300" s="41"/>
      <c r="Q300" s="41"/>
      <c r="R300" s="41"/>
      <c r="S300" s="41"/>
      <c r="T300" s="69"/>
      <c r="AT300" s="23" t="s">
        <v>144</v>
      </c>
      <c r="AU300" s="23" t="s">
        <v>81</v>
      </c>
    </row>
    <row r="301" spans="2:65" s="1" customFormat="1" ht="16.5" customHeight="1">
      <c r="B301" s="169"/>
      <c r="C301" s="170" t="s">
        <v>490</v>
      </c>
      <c r="D301" s="170" t="s">
        <v>137</v>
      </c>
      <c r="E301" s="171" t="s">
        <v>491</v>
      </c>
      <c r="F301" s="172" t="s">
        <v>492</v>
      </c>
      <c r="G301" s="173" t="s">
        <v>304</v>
      </c>
      <c r="H301" s="174">
        <v>10</v>
      </c>
      <c r="I301" s="175"/>
      <c r="J301" s="176">
        <f>ROUND(I301*H301,2)</f>
        <v>0</v>
      </c>
      <c r="K301" s="172" t="s">
        <v>141</v>
      </c>
      <c r="L301" s="40"/>
      <c r="M301" s="177" t="s">
        <v>5</v>
      </c>
      <c r="N301" s="178" t="s">
        <v>42</v>
      </c>
      <c r="O301" s="41"/>
      <c r="P301" s="179">
        <f>O301*H301</f>
        <v>0</v>
      </c>
      <c r="Q301" s="179">
        <v>7.5000000000000002E-4</v>
      </c>
      <c r="R301" s="179">
        <f>Q301*H301</f>
        <v>7.4999999999999997E-3</v>
      </c>
      <c r="S301" s="179">
        <v>0</v>
      </c>
      <c r="T301" s="180">
        <f>S301*H301</f>
        <v>0</v>
      </c>
      <c r="AR301" s="23" t="s">
        <v>232</v>
      </c>
      <c r="AT301" s="23" t="s">
        <v>137</v>
      </c>
      <c r="AU301" s="23" t="s">
        <v>81</v>
      </c>
      <c r="AY301" s="23" t="s">
        <v>135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79</v>
      </c>
      <c r="BK301" s="181">
        <f>ROUND(I301*H301,2)</f>
        <v>0</v>
      </c>
      <c r="BL301" s="23" t="s">
        <v>232</v>
      </c>
      <c r="BM301" s="23" t="s">
        <v>493</v>
      </c>
    </row>
    <row r="302" spans="2:65" s="1" customFormat="1" ht="13.5">
      <c r="B302" s="40"/>
      <c r="D302" s="182" t="s">
        <v>144</v>
      </c>
      <c r="F302" s="183" t="s">
        <v>494</v>
      </c>
      <c r="I302" s="184"/>
      <c r="L302" s="40"/>
      <c r="M302" s="185"/>
      <c r="N302" s="41"/>
      <c r="O302" s="41"/>
      <c r="P302" s="41"/>
      <c r="Q302" s="41"/>
      <c r="R302" s="41"/>
      <c r="S302" s="41"/>
      <c r="T302" s="69"/>
      <c r="AT302" s="23" t="s">
        <v>144</v>
      </c>
      <c r="AU302" s="23" t="s">
        <v>81</v>
      </c>
    </row>
    <row r="303" spans="2:65" s="1" customFormat="1" ht="16.5" customHeight="1">
      <c r="B303" s="169"/>
      <c r="C303" s="170" t="s">
        <v>495</v>
      </c>
      <c r="D303" s="170" t="s">
        <v>137</v>
      </c>
      <c r="E303" s="171" t="s">
        <v>496</v>
      </c>
      <c r="F303" s="172" t="s">
        <v>497</v>
      </c>
      <c r="G303" s="173" t="s">
        <v>304</v>
      </c>
      <c r="H303" s="174">
        <v>1</v>
      </c>
      <c r="I303" s="175"/>
      <c r="J303" s="176">
        <f>ROUND(I303*H303,2)</f>
        <v>0</v>
      </c>
      <c r="K303" s="172" t="s">
        <v>141</v>
      </c>
      <c r="L303" s="40"/>
      <c r="M303" s="177" t="s">
        <v>5</v>
      </c>
      <c r="N303" s="178" t="s">
        <v>42</v>
      </c>
      <c r="O303" s="41"/>
      <c r="P303" s="179">
        <f>O303*H303</f>
        <v>0</v>
      </c>
      <c r="Q303" s="179">
        <v>6.1700000000000001E-3</v>
      </c>
      <c r="R303" s="179">
        <f>Q303*H303</f>
        <v>6.1700000000000001E-3</v>
      </c>
      <c r="S303" s="179">
        <v>0</v>
      </c>
      <c r="T303" s="180">
        <f>S303*H303</f>
        <v>0</v>
      </c>
      <c r="AR303" s="23" t="s">
        <v>232</v>
      </c>
      <c r="AT303" s="23" t="s">
        <v>137</v>
      </c>
      <c r="AU303" s="23" t="s">
        <v>81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79</v>
      </c>
      <c r="BK303" s="181">
        <f>ROUND(I303*H303,2)</f>
        <v>0</v>
      </c>
      <c r="BL303" s="23" t="s">
        <v>232</v>
      </c>
      <c r="BM303" s="23" t="s">
        <v>498</v>
      </c>
    </row>
    <row r="304" spans="2:65" s="1" customFormat="1" ht="13.5">
      <c r="B304" s="40"/>
      <c r="D304" s="182" t="s">
        <v>144</v>
      </c>
      <c r="F304" s="183" t="s">
        <v>499</v>
      </c>
      <c r="I304" s="184"/>
      <c r="L304" s="40"/>
      <c r="M304" s="185"/>
      <c r="N304" s="41"/>
      <c r="O304" s="41"/>
      <c r="P304" s="41"/>
      <c r="Q304" s="41"/>
      <c r="R304" s="41"/>
      <c r="S304" s="41"/>
      <c r="T304" s="69"/>
      <c r="AT304" s="23" t="s">
        <v>144</v>
      </c>
      <c r="AU304" s="23" t="s">
        <v>81</v>
      </c>
    </row>
    <row r="305" spans="2:65" s="1" customFormat="1" ht="16.5" customHeight="1">
      <c r="B305" s="169"/>
      <c r="C305" s="170" t="s">
        <v>500</v>
      </c>
      <c r="D305" s="170" t="s">
        <v>137</v>
      </c>
      <c r="E305" s="171" t="s">
        <v>501</v>
      </c>
      <c r="F305" s="172" t="s">
        <v>502</v>
      </c>
      <c r="G305" s="173" t="s">
        <v>231</v>
      </c>
      <c r="H305" s="174">
        <v>547</v>
      </c>
      <c r="I305" s="175"/>
      <c r="J305" s="176">
        <f>ROUND(I305*H305,2)</f>
        <v>0</v>
      </c>
      <c r="K305" s="172" t="s">
        <v>141</v>
      </c>
      <c r="L305" s="40"/>
      <c r="M305" s="177" t="s">
        <v>5</v>
      </c>
      <c r="N305" s="178" t="s">
        <v>42</v>
      </c>
      <c r="O305" s="41"/>
      <c r="P305" s="179">
        <f>O305*H305</f>
        <v>0</v>
      </c>
      <c r="Q305" s="179">
        <v>1.9000000000000001E-4</v>
      </c>
      <c r="R305" s="179">
        <f>Q305*H305</f>
        <v>0.10393000000000001</v>
      </c>
      <c r="S305" s="179">
        <v>0</v>
      </c>
      <c r="T305" s="180">
        <f>S305*H305</f>
        <v>0</v>
      </c>
      <c r="AR305" s="23" t="s">
        <v>232</v>
      </c>
      <c r="AT305" s="23" t="s">
        <v>137</v>
      </c>
      <c r="AU305" s="23" t="s">
        <v>81</v>
      </c>
      <c r="AY305" s="23" t="s">
        <v>135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79</v>
      </c>
      <c r="BK305" s="181">
        <f>ROUND(I305*H305,2)</f>
        <v>0</v>
      </c>
      <c r="BL305" s="23" t="s">
        <v>232</v>
      </c>
      <c r="BM305" s="23" t="s">
        <v>503</v>
      </c>
    </row>
    <row r="306" spans="2:65" s="1" customFormat="1" ht="27">
      <c r="B306" s="40"/>
      <c r="D306" s="182" t="s">
        <v>144</v>
      </c>
      <c r="F306" s="183" t="s">
        <v>504</v>
      </c>
      <c r="I306" s="184"/>
      <c r="L306" s="40"/>
      <c r="M306" s="185"/>
      <c r="N306" s="41"/>
      <c r="O306" s="41"/>
      <c r="P306" s="41"/>
      <c r="Q306" s="41"/>
      <c r="R306" s="41"/>
      <c r="S306" s="41"/>
      <c r="T306" s="69"/>
      <c r="AT306" s="23" t="s">
        <v>144</v>
      </c>
      <c r="AU306" s="23" t="s">
        <v>81</v>
      </c>
    </row>
    <row r="307" spans="2:65" s="11" customFormat="1" ht="13.5">
      <c r="B307" s="186"/>
      <c r="D307" s="182" t="s">
        <v>146</v>
      </c>
      <c r="E307" s="187" t="s">
        <v>5</v>
      </c>
      <c r="F307" s="188" t="s">
        <v>505</v>
      </c>
      <c r="H307" s="189">
        <v>547</v>
      </c>
      <c r="I307" s="190"/>
      <c r="L307" s="186"/>
      <c r="M307" s="191"/>
      <c r="N307" s="192"/>
      <c r="O307" s="192"/>
      <c r="P307" s="192"/>
      <c r="Q307" s="192"/>
      <c r="R307" s="192"/>
      <c r="S307" s="192"/>
      <c r="T307" s="193"/>
      <c r="AT307" s="187" t="s">
        <v>146</v>
      </c>
      <c r="AU307" s="187" t="s">
        <v>81</v>
      </c>
      <c r="AV307" s="11" t="s">
        <v>81</v>
      </c>
      <c r="AW307" s="11" t="s">
        <v>35</v>
      </c>
      <c r="AX307" s="11" t="s">
        <v>79</v>
      </c>
      <c r="AY307" s="187" t="s">
        <v>135</v>
      </c>
    </row>
    <row r="308" spans="2:65" s="1" customFormat="1" ht="16.5" customHeight="1">
      <c r="B308" s="169"/>
      <c r="C308" s="170" t="s">
        <v>506</v>
      </c>
      <c r="D308" s="170" t="s">
        <v>137</v>
      </c>
      <c r="E308" s="171" t="s">
        <v>507</v>
      </c>
      <c r="F308" s="172" t="s">
        <v>508</v>
      </c>
      <c r="G308" s="173" t="s">
        <v>231</v>
      </c>
      <c r="H308" s="174">
        <v>547</v>
      </c>
      <c r="I308" s="175"/>
      <c r="J308" s="176">
        <f>ROUND(I308*H308,2)</f>
        <v>0</v>
      </c>
      <c r="K308" s="172" t="s">
        <v>141</v>
      </c>
      <c r="L308" s="40"/>
      <c r="M308" s="177" t="s">
        <v>5</v>
      </c>
      <c r="N308" s="178" t="s">
        <v>42</v>
      </c>
      <c r="O308" s="41"/>
      <c r="P308" s="179">
        <f>O308*H308</f>
        <v>0</v>
      </c>
      <c r="Q308" s="179">
        <v>1.0000000000000001E-5</v>
      </c>
      <c r="R308" s="179">
        <f>Q308*H308</f>
        <v>5.47E-3</v>
      </c>
      <c r="S308" s="179">
        <v>0</v>
      </c>
      <c r="T308" s="180">
        <f>S308*H308</f>
        <v>0</v>
      </c>
      <c r="AR308" s="23" t="s">
        <v>232</v>
      </c>
      <c r="AT308" s="23" t="s">
        <v>137</v>
      </c>
      <c r="AU308" s="23" t="s">
        <v>81</v>
      </c>
      <c r="AY308" s="23" t="s">
        <v>135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79</v>
      </c>
      <c r="BK308" s="181">
        <f>ROUND(I308*H308,2)</f>
        <v>0</v>
      </c>
      <c r="BL308" s="23" t="s">
        <v>232</v>
      </c>
      <c r="BM308" s="23" t="s">
        <v>509</v>
      </c>
    </row>
    <row r="309" spans="2:65" s="1" customFormat="1" ht="27">
      <c r="B309" s="40"/>
      <c r="D309" s="182" t="s">
        <v>144</v>
      </c>
      <c r="F309" s="183" t="s">
        <v>510</v>
      </c>
      <c r="I309" s="184"/>
      <c r="L309" s="40"/>
      <c r="M309" s="185"/>
      <c r="N309" s="41"/>
      <c r="O309" s="41"/>
      <c r="P309" s="41"/>
      <c r="Q309" s="41"/>
      <c r="R309" s="41"/>
      <c r="S309" s="41"/>
      <c r="T309" s="69"/>
      <c r="AT309" s="23" t="s">
        <v>144</v>
      </c>
      <c r="AU309" s="23" t="s">
        <v>81</v>
      </c>
    </row>
    <row r="310" spans="2:65" s="1" customFormat="1" ht="16.5" customHeight="1">
      <c r="B310" s="169"/>
      <c r="C310" s="170" t="s">
        <v>511</v>
      </c>
      <c r="D310" s="170" t="s">
        <v>137</v>
      </c>
      <c r="E310" s="171" t="s">
        <v>512</v>
      </c>
      <c r="F310" s="172" t="s">
        <v>513</v>
      </c>
      <c r="G310" s="173" t="s">
        <v>195</v>
      </c>
      <c r="H310" s="174">
        <v>0.69499999999999995</v>
      </c>
      <c r="I310" s="175"/>
      <c r="J310" s="176">
        <f>ROUND(I310*H310,2)</f>
        <v>0</v>
      </c>
      <c r="K310" s="172" t="s">
        <v>141</v>
      </c>
      <c r="L310" s="40"/>
      <c r="M310" s="177" t="s">
        <v>5</v>
      </c>
      <c r="N310" s="178" t="s">
        <v>42</v>
      </c>
      <c r="O310" s="41"/>
      <c r="P310" s="179">
        <f>O310*H310</f>
        <v>0</v>
      </c>
      <c r="Q310" s="179">
        <v>0</v>
      </c>
      <c r="R310" s="179">
        <f>Q310*H310</f>
        <v>0</v>
      </c>
      <c r="S310" s="179">
        <v>0</v>
      </c>
      <c r="T310" s="180">
        <f>S310*H310</f>
        <v>0</v>
      </c>
      <c r="AR310" s="23" t="s">
        <v>232</v>
      </c>
      <c r="AT310" s="23" t="s">
        <v>137</v>
      </c>
      <c r="AU310" s="23" t="s">
        <v>81</v>
      </c>
      <c r="AY310" s="23" t="s">
        <v>135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23" t="s">
        <v>79</v>
      </c>
      <c r="BK310" s="181">
        <f>ROUND(I310*H310,2)</f>
        <v>0</v>
      </c>
      <c r="BL310" s="23" t="s">
        <v>232</v>
      </c>
      <c r="BM310" s="23" t="s">
        <v>514</v>
      </c>
    </row>
    <row r="311" spans="2:65" s="1" customFormat="1" ht="27">
      <c r="B311" s="40"/>
      <c r="D311" s="182" t="s">
        <v>144</v>
      </c>
      <c r="F311" s="183" t="s">
        <v>515</v>
      </c>
      <c r="I311" s="184"/>
      <c r="L311" s="40"/>
      <c r="M311" s="185"/>
      <c r="N311" s="41"/>
      <c r="O311" s="41"/>
      <c r="P311" s="41"/>
      <c r="Q311" s="41"/>
      <c r="R311" s="41"/>
      <c r="S311" s="41"/>
      <c r="T311" s="69"/>
      <c r="AT311" s="23" t="s">
        <v>144</v>
      </c>
      <c r="AU311" s="23" t="s">
        <v>81</v>
      </c>
    </row>
    <row r="312" spans="2:65" s="1" customFormat="1" ht="16.5" customHeight="1">
      <c r="B312" s="169"/>
      <c r="C312" s="170" t="s">
        <v>260</v>
      </c>
      <c r="D312" s="170" t="s">
        <v>137</v>
      </c>
      <c r="E312" s="171" t="s">
        <v>516</v>
      </c>
      <c r="F312" s="172" t="s">
        <v>517</v>
      </c>
      <c r="G312" s="173" t="s">
        <v>195</v>
      </c>
      <c r="H312" s="174">
        <v>0.69499999999999995</v>
      </c>
      <c r="I312" s="175"/>
      <c r="J312" s="176">
        <f>ROUND(I312*H312,2)</f>
        <v>0</v>
      </c>
      <c r="K312" s="172" t="s">
        <v>141</v>
      </c>
      <c r="L312" s="40"/>
      <c r="M312" s="177" t="s">
        <v>5</v>
      </c>
      <c r="N312" s="178" t="s">
        <v>42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232</v>
      </c>
      <c r="AT312" s="23" t="s">
        <v>137</v>
      </c>
      <c r="AU312" s="23" t="s">
        <v>81</v>
      </c>
      <c r="AY312" s="23" t="s">
        <v>135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79</v>
      </c>
      <c r="BK312" s="181">
        <f>ROUND(I312*H312,2)</f>
        <v>0</v>
      </c>
      <c r="BL312" s="23" t="s">
        <v>232</v>
      </c>
      <c r="BM312" s="23" t="s">
        <v>518</v>
      </c>
    </row>
    <row r="313" spans="2:65" s="1" customFormat="1" ht="27">
      <c r="B313" s="40"/>
      <c r="D313" s="182" t="s">
        <v>144</v>
      </c>
      <c r="F313" s="183" t="s">
        <v>519</v>
      </c>
      <c r="I313" s="184"/>
      <c r="L313" s="40"/>
      <c r="M313" s="185"/>
      <c r="N313" s="41"/>
      <c r="O313" s="41"/>
      <c r="P313" s="41"/>
      <c r="Q313" s="41"/>
      <c r="R313" s="41"/>
      <c r="S313" s="41"/>
      <c r="T313" s="69"/>
      <c r="AT313" s="23" t="s">
        <v>144</v>
      </c>
      <c r="AU313" s="23" t="s">
        <v>81</v>
      </c>
    </row>
    <row r="314" spans="2:65" s="10" customFormat="1" ht="29.85" customHeight="1">
      <c r="B314" s="156"/>
      <c r="D314" s="157" t="s">
        <v>70</v>
      </c>
      <c r="E314" s="167" t="s">
        <v>520</v>
      </c>
      <c r="F314" s="167" t="s">
        <v>521</v>
      </c>
      <c r="I314" s="159"/>
      <c r="J314" s="168">
        <f>BK314</f>
        <v>0</v>
      </c>
      <c r="L314" s="156"/>
      <c r="M314" s="161"/>
      <c r="N314" s="162"/>
      <c r="O314" s="162"/>
      <c r="P314" s="163">
        <f>SUM(P315:P316)</f>
        <v>0</v>
      </c>
      <c r="Q314" s="162"/>
      <c r="R314" s="163">
        <f>SUM(R315:R316)</f>
        <v>2.0300000000000001E-3</v>
      </c>
      <c r="S314" s="162"/>
      <c r="T314" s="164">
        <f>SUM(T315:T316)</f>
        <v>0</v>
      </c>
      <c r="AR314" s="157" t="s">
        <v>81</v>
      </c>
      <c r="AT314" s="165" t="s">
        <v>70</v>
      </c>
      <c r="AU314" s="165" t="s">
        <v>79</v>
      </c>
      <c r="AY314" s="157" t="s">
        <v>135</v>
      </c>
      <c r="BK314" s="166">
        <f>SUM(BK315:BK316)</f>
        <v>0</v>
      </c>
    </row>
    <row r="315" spans="2:65" s="1" customFormat="1" ht="16.5" customHeight="1">
      <c r="B315" s="169"/>
      <c r="C315" s="170" t="s">
        <v>522</v>
      </c>
      <c r="D315" s="170" t="s">
        <v>137</v>
      </c>
      <c r="E315" s="171" t="s">
        <v>523</v>
      </c>
      <c r="F315" s="172" t="s">
        <v>524</v>
      </c>
      <c r="G315" s="173" t="s">
        <v>304</v>
      </c>
      <c r="H315" s="174">
        <v>1</v>
      </c>
      <c r="I315" s="175"/>
      <c r="J315" s="176">
        <f>ROUND(I315*H315,2)</f>
        <v>0</v>
      </c>
      <c r="K315" s="172" t="s">
        <v>5</v>
      </c>
      <c r="L315" s="40"/>
      <c r="M315" s="177" t="s">
        <v>5</v>
      </c>
      <c r="N315" s="178" t="s">
        <v>42</v>
      </c>
      <c r="O315" s="41"/>
      <c r="P315" s="179">
        <f>O315*H315</f>
        <v>0</v>
      </c>
      <c r="Q315" s="179">
        <v>2.0300000000000001E-3</v>
      </c>
      <c r="R315" s="179">
        <f>Q315*H315</f>
        <v>2.0300000000000001E-3</v>
      </c>
      <c r="S315" s="179">
        <v>0</v>
      </c>
      <c r="T315" s="180">
        <f>S315*H315</f>
        <v>0</v>
      </c>
      <c r="AR315" s="23" t="s">
        <v>232</v>
      </c>
      <c r="AT315" s="23" t="s">
        <v>137</v>
      </c>
      <c r="AU315" s="23" t="s">
        <v>81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79</v>
      </c>
      <c r="BK315" s="181">
        <f>ROUND(I315*H315,2)</f>
        <v>0</v>
      </c>
      <c r="BL315" s="23" t="s">
        <v>232</v>
      </c>
      <c r="BM315" s="23" t="s">
        <v>525</v>
      </c>
    </row>
    <row r="316" spans="2:65" s="1" customFormat="1" ht="13.5">
      <c r="B316" s="40"/>
      <c r="D316" s="182" t="s">
        <v>144</v>
      </c>
      <c r="F316" s="183" t="s">
        <v>526</v>
      </c>
      <c r="I316" s="184"/>
      <c r="L316" s="40"/>
      <c r="M316" s="185"/>
      <c r="N316" s="41"/>
      <c r="O316" s="41"/>
      <c r="P316" s="41"/>
      <c r="Q316" s="41"/>
      <c r="R316" s="41"/>
      <c r="S316" s="41"/>
      <c r="T316" s="69"/>
      <c r="AT316" s="23" t="s">
        <v>144</v>
      </c>
      <c r="AU316" s="23" t="s">
        <v>81</v>
      </c>
    </row>
    <row r="317" spans="2:65" s="10" customFormat="1" ht="29.85" customHeight="1">
      <c r="B317" s="156"/>
      <c r="D317" s="157" t="s">
        <v>70</v>
      </c>
      <c r="E317" s="167" t="s">
        <v>527</v>
      </c>
      <c r="F317" s="167" t="s">
        <v>528</v>
      </c>
      <c r="I317" s="159"/>
      <c r="J317" s="168">
        <f>BK317</f>
        <v>0</v>
      </c>
      <c r="L317" s="156"/>
      <c r="M317" s="161"/>
      <c r="N317" s="162"/>
      <c r="O317" s="162"/>
      <c r="P317" s="163">
        <f>SUM(P318:P385)</f>
        <v>0</v>
      </c>
      <c r="Q317" s="162"/>
      <c r="R317" s="163">
        <f>SUM(R318:R385)</f>
        <v>1.3986800000000001</v>
      </c>
      <c r="S317" s="162"/>
      <c r="T317" s="164">
        <f>SUM(T318:T385)</f>
        <v>0</v>
      </c>
      <c r="AR317" s="157" t="s">
        <v>81</v>
      </c>
      <c r="AT317" s="165" t="s">
        <v>70</v>
      </c>
      <c r="AU317" s="165" t="s">
        <v>79</v>
      </c>
      <c r="AY317" s="157" t="s">
        <v>135</v>
      </c>
      <c r="BK317" s="166">
        <f>SUM(BK318:BK385)</f>
        <v>0</v>
      </c>
    </row>
    <row r="318" spans="2:65" s="1" customFormat="1" ht="25.5" customHeight="1">
      <c r="B318" s="169"/>
      <c r="C318" s="170" t="s">
        <v>529</v>
      </c>
      <c r="D318" s="170" t="s">
        <v>137</v>
      </c>
      <c r="E318" s="171" t="s">
        <v>530</v>
      </c>
      <c r="F318" s="172" t="s">
        <v>531</v>
      </c>
      <c r="G318" s="173" t="s">
        <v>304</v>
      </c>
      <c r="H318" s="174">
        <v>5</v>
      </c>
      <c r="I318" s="175"/>
      <c r="J318" s="176">
        <f>ROUND(I318*H318,2)</f>
        <v>0</v>
      </c>
      <c r="K318" s="172" t="s">
        <v>141</v>
      </c>
      <c r="L318" s="40"/>
      <c r="M318" s="177" t="s">
        <v>5</v>
      </c>
      <c r="N318" s="178" t="s">
        <v>42</v>
      </c>
      <c r="O318" s="41"/>
      <c r="P318" s="179">
        <f>O318*H318</f>
        <v>0</v>
      </c>
      <c r="Q318" s="179">
        <v>1.6920000000000001E-2</v>
      </c>
      <c r="R318" s="179">
        <f>Q318*H318</f>
        <v>8.4600000000000009E-2</v>
      </c>
      <c r="S318" s="179">
        <v>0</v>
      </c>
      <c r="T318" s="180">
        <f>S318*H318</f>
        <v>0</v>
      </c>
      <c r="AR318" s="23" t="s">
        <v>232</v>
      </c>
      <c r="AT318" s="23" t="s">
        <v>137</v>
      </c>
      <c r="AU318" s="23" t="s">
        <v>81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79</v>
      </c>
      <c r="BK318" s="181">
        <f>ROUND(I318*H318,2)</f>
        <v>0</v>
      </c>
      <c r="BL318" s="23" t="s">
        <v>232</v>
      </c>
      <c r="BM318" s="23" t="s">
        <v>532</v>
      </c>
    </row>
    <row r="319" spans="2:65" s="1" customFormat="1" ht="27">
      <c r="B319" s="40"/>
      <c r="D319" s="182" t="s">
        <v>144</v>
      </c>
      <c r="F319" s="183" t="s">
        <v>533</v>
      </c>
      <c r="I319" s="184"/>
      <c r="L319" s="40"/>
      <c r="M319" s="185"/>
      <c r="N319" s="41"/>
      <c r="O319" s="41"/>
      <c r="P319" s="41"/>
      <c r="Q319" s="41"/>
      <c r="R319" s="41"/>
      <c r="S319" s="41"/>
      <c r="T319" s="69"/>
      <c r="AT319" s="23" t="s">
        <v>144</v>
      </c>
      <c r="AU319" s="23" t="s">
        <v>81</v>
      </c>
    </row>
    <row r="320" spans="2:65" s="1" customFormat="1" ht="25.5" customHeight="1">
      <c r="B320" s="169"/>
      <c r="C320" s="170" t="s">
        <v>534</v>
      </c>
      <c r="D320" s="170" t="s">
        <v>137</v>
      </c>
      <c r="E320" s="171" t="s">
        <v>535</v>
      </c>
      <c r="F320" s="172" t="s">
        <v>536</v>
      </c>
      <c r="G320" s="173" t="s">
        <v>304</v>
      </c>
      <c r="H320" s="174">
        <v>1</v>
      </c>
      <c r="I320" s="175"/>
      <c r="J320" s="176">
        <f>ROUND(I320*H320,2)</f>
        <v>0</v>
      </c>
      <c r="K320" s="172" t="s">
        <v>5</v>
      </c>
      <c r="L320" s="40"/>
      <c r="M320" s="177" t="s">
        <v>5</v>
      </c>
      <c r="N320" s="178" t="s">
        <v>42</v>
      </c>
      <c r="O320" s="41"/>
      <c r="P320" s="179">
        <f>O320*H320</f>
        <v>0</v>
      </c>
      <c r="Q320" s="179">
        <v>1.6920000000000001E-2</v>
      </c>
      <c r="R320" s="179">
        <f>Q320*H320</f>
        <v>1.6920000000000001E-2</v>
      </c>
      <c r="S320" s="179">
        <v>0</v>
      </c>
      <c r="T320" s="180">
        <f>S320*H320</f>
        <v>0</v>
      </c>
      <c r="AR320" s="23" t="s">
        <v>232</v>
      </c>
      <c r="AT320" s="23" t="s">
        <v>137</v>
      </c>
      <c r="AU320" s="23" t="s">
        <v>81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79</v>
      </c>
      <c r="BK320" s="181">
        <f>ROUND(I320*H320,2)</f>
        <v>0</v>
      </c>
      <c r="BL320" s="23" t="s">
        <v>232</v>
      </c>
      <c r="BM320" s="23" t="s">
        <v>537</v>
      </c>
    </row>
    <row r="321" spans="2:65" s="1" customFormat="1" ht="27">
      <c r="B321" s="40"/>
      <c r="D321" s="182" t="s">
        <v>144</v>
      </c>
      <c r="F321" s="183" t="s">
        <v>538</v>
      </c>
      <c r="I321" s="184"/>
      <c r="L321" s="40"/>
      <c r="M321" s="185"/>
      <c r="N321" s="41"/>
      <c r="O321" s="41"/>
      <c r="P321" s="41"/>
      <c r="Q321" s="41"/>
      <c r="R321" s="41"/>
      <c r="S321" s="41"/>
      <c r="T321" s="69"/>
      <c r="AT321" s="23" t="s">
        <v>144</v>
      </c>
      <c r="AU321" s="23" t="s">
        <v>81</v>
      </c>
    </row>
    <row r="322" spans="2:65" s="1" customFormat="1" ht="25.5" customHeight="1">
      <c r="B322" s="169"/>
      <c r="C322" s="170" t="s">
        <v>539</v>
      </c>
      <c r="D322" s="170" t="s">
        <v>137</v>
      </c>
      <c r="E322" s="171" t="s">
        <v>540</v>
      </c>
      <c r="F322" s="172" t="s">
        <v>541</v>
      </c>
      <c r="G322" s="173" t="s">
        <v>304</v>
      </c>
      <c r="H322" s="174">
        <v>20</v>
      </c>
      <c r="I322" s="175"/>
      <c r="J322" s="176">
        <f>ROUND(I322*H322,2)</f>
        <v>0</v>
      </c>
      <c r="K322" s="172" t="s">
        <v>5</v>
      </c>
      <c r="L322" s="40"/>
      <c r="M322" s="177" t="s">
        <v>5</v>
      </c>
      <c r="N322" s="178" t="s">
        <v>42</v>
      </c>
      <c r="O322" s="41"/>
      <c r="P322" s="179">
        <f>O322*H322</f>
        <v>0</v>
      </c>
      <c r="Q322" s="179">
        <v>1.6920000000000001E-2</v>
      </c>
      <c r="R322" s="179">
        <f>Q322*H322</f>
        <v>0.33840000000000003</v>
      </c>
      <c r="S322" s="179">
        <v>0</v>
      </c>
      <c r="T322" s="180">
        <f>S322*H322</f>
        <v>0</v>
      </c>
      <c r="AR322" s="23" t="s">
        <v>232</v>
      </c>
      <c r="AT322" s="23" t="s">
        <v>137</v>
      </c>
      <c r="AU322" s="23" t="s">
        <v>81</v>
      </c>
      <c r="AY322" s="23" t="s">
        <v>135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79</v>
      </c>
      <c r="BK322" s="181">
        <f>ROUND(I322*H322,2)</f>
        <v>0</v>
      </c>
      <c r="BL322" s="23" t="s">
        <v>232</v>
      </c>
      <c r="BM322" s="23" t="s">
        <v>542</v>
      </c>
    </row>
    <row r="323" spans="2:65" s="1" customFormat="1" ht="27">
      <c r="B323" s="40"/>
      <c r="D323" s="182" t="s">
        <v>144</v>
      </c>
      <c r="F323" s="183" t="s">
        <v>543</v>
      </c>
      <c r="I323" s="184"/>
      <c r="L323" s="40"/>
      <c r="M323" s="185"/>
      <c r="N323" s="41"/>
      <c r="O323" s="41"/>
      <c r="P323" s="41"/>
      <c r="Q323" s="41"/>
      <c r="R323" s="41"/>
      <c r="S323" s="41"/>
      <c r="T323" s="69"/>
      <c r="AT323" s="23" t="s">
        <v>144</v>
      </c>
      <c r="AU323" s="23" t="s">
        <v>81</v>
      </c>
    </row>
    <row r="324" spans="2:65" s="1" customFormat="1" ht="25.5" customHeight="1">
      <c r="B324" s="169"/>
      <c r="C324" s="170" t="s">
        <v>544</v>
      </c>
      <c r="D324" s="170" t="s">
        <v>137</v>
      </c>
      <c r="E324" s="171" t="s">
        <v>545</v>
      </c>
      <c r="F324" s="172" t="s">
        <v>546</v>
      </c>
      <c r="G324" s="173" t="s">
        <v>304</v>
      </c>
      <c r="H324" s="174">
        <v>7</v>
      </c>
      <c r="I324" s="175"/>
      <c r="J324" s="176">
        <f>ROUND(I324*H324,2)</f>
        <v>0</v>
      </c>
      <c r="K324" s="172" t="s">
        <v>141</v>
      </c>
      <c r="L324" s="40"/>
      <c r="M324" s="177" t="s">
        <v>5</v>
      </c>
      <c r="N324" s="178" t="s">
        <v>42</v>
      </c>
      <c r="O324" s="41"/>
      <c r="P324" s="179">
        <f>O324*H324</f>
        <v>0</v>
      </c>
      <c r="Q324" s="179">
        <v>1.525E-2</v>
      </c>
      <c r="R324" s="179">
        <f>Q324*H324</f>
        <v>0.10675</v>
      </c>
      <c r="S324" s="179">
        <v>0</v>
      </c>
      <c r="T324" s="180">
        <f>S324*H324</f>
        <v>0</v>
      </c>
      <c r="AR324" s="23" t="s">
        <v>232</v>
      </c>
      <c r="AT324" s="23" t="s">
        <v>137</v>
      </c>
      <c r="AU324" s="23" t="s">
        <v>81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79</v>
      </c>
      <c r="BK324" s="181">
        <f>ROUND(I324*H324,2)</f>
        <v>0</v>
      </c>
      <c r="BL324" s="23" t="s">
        <v>232</v>
      </c>
      <c r="BM324" s="23" t="s">
        <v>547</v>
      </c>
    </row>
    <row r="325" spans="2:65" s="1" customFormat="1" ht="27">
      <c r="B325" s="40"/>
      <c r="D325" s="182" t="s">
        <v>144</v>
      </c>
      <c r="F325" s="183" t="s">
        <v>548</v>
      </c>
      <c r="I325" s="184"/>
      <c r="L325" s="40"/>
      <c r="M325" s="185"/>
      <c r="N325" s="41"/>
      <c r="O325" s="41"/>
      <c r="P325" s="41"/>
      <c r="Q325" s="41"/>
      <c r="R325" s="41"/>
      <c r="S325" s="41"/>
      <c r="T325" s="69"/>
      <c r="AT325" s="23" t="s">
        <v>144</v>
      </c>
      <c r="AU325" s="23" t="s">
        <v>81</v>
      </c>
    </row>
    <row r="326" spans="2:65" s="1" customFormat="1" ht="16.5" customHeight="1">
      <c r="B326" s="169"/>
      <c r="C326" s="170" t="s">
        <v>549</v>
      </c>
      <c r="D326" s="170" t="s">
        <v>137</v>
      </c>
      <c r="E326" s="171" t="s">
        <v>550</v>
      </c>
      <c r="F326" s="172" t="s">
        <v>551</v>
      </c>
      <c r="G326" s="173" t="s">
        <v>304</v>
      </c>
      <c r="H326" s="174">
        <v>1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42</v>
      </c>
      <c r="O326" s="41"/>
      <c r="P326" s="179">
        <f>O326*H326</f>
        <v>0</v>
      </c>
      <c r="Q326" s="179">
        <v>1.528E-2</v>
      </c>
      <c r="R326" s="179">
        <f>Q326*H326</f>
        <v>1.528E-2</v>
      </c>
      <c r="S326" s="179">
        <v>0</v>
      </c>
      <c r="T326" s="180">
        <f>S326*H326</f>
        <v>0</v>
      </c>
      <c r="AR326" s="23" t="s">
        <v>232</v>
      </c>
      <c r="AT326" s="23" t="s">
        <v>137</v>
      </c>
      <c r="AU326" s="23" t="s">
        <v>81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79</v>
      </c>
      <c r="BK326" s="181">
        <f>ROUND(I326*H326,2)</f>
        <v>0</v>
      </c>
      <c r="BL326" s="23" t="s">
        <v>232</v>
      </c>
      <c r="BM326" s="23" t="s">
        <v>552</v>
      </c>
    </row>
    <row r="327" spans="2:65" s="1" customFormat="1" ht="27">
      <c r="B327" s="40"/>
      <c r="D327" s="182" t="s">
        <v>144</v>
      </c>
      <c r="F327" s="183" t="s">
        <v>553</v>
      </c>
      <c r="I327" s="184"/>
      <c r="L327" s="40"/>
      <c r="M327" s="185"/>
      <c r="N327" s="41"/>
      <c r="O327" s="41"/>
      <c r="P327" s="41"/>
      <c r="Q327" s="41"/>
      <c r="R327" s="41"/>
      <c r="S327" s="41"/>
      <c r="T327" s="69"/>
      <c r="AT327" s="23" t="s">
        <v>144</v>
      </c>
      <c r="AU327" s="23" t="s">
        <v>81</v>
      </c>
    </row>
    <row r="328" spans="2:65" s="1" customFormat="1" ht="16.5" customHeight="1">
      <c r="B328" s="169"/>
      <c r="C328" s="170" t="s">
        <v>554</v>
      </c>
      <c r="D328" s="170" t="s">
        <v>137</v>
      </c>
      <c r="E328" s="171" t="s">
        <v>555</v>
      </c>
      <c r="F328" s="172" t="s">
        <v>556</v>
      </c>
      <c r="G328" s="173" t="s">
        <v>304</v>
      </c>
      <c r="H328" s="174">
        <v>12</v>
      </c>
      <c r="I328" s="175"/>
      <c r="J328" s="176">
        <f>ROUND(I328*H328,2)</f>
        <v>0</v>
      </c>
      <c r="K328" s="172" t="s">
        <v>5</v>
      </c>
      <c r="L328" s="40"/>
      <c r="M328" s="177" t="s">
        <v>5</v>
      </c>
      <c r="N328" s="178" t="s">
        <v>42</v>
      </c>
      <c r="O328" s="41"/>
      <c r="P328" s="179">
        <f>O328*H328</f>
        <v>0</v>
      </c>
      <c r="Q328" s="179">
        <v>2.0279999999999999E-2</v>
      </c>
      <c r="R328" s="179">
        <f>Q328*H328</f>
        <v>0.24335999999999999</v>
      </c>
      <c r="S328" s="179">
        <v>0</v>
      </c>
      <c r="T328" s="180">
        <f>S328*H328</f>
        <v>0</v>
      </c>
      <c r="AR328" s="23" t="s">
        <v>232</v>
      </c>
      <c r="AT328" s="23" t="s">
        <v>137</v>
      </c>
      <c r="AU328" s="23" t="s">
        <v>81</v>
      </c>
      <c r="AY328" s="23" t="s">
        <v>135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79</v>
      </c>
      <c r="BK328" s="181">
        <f>ROUND(I328*H328,2)</f>
        <v>0</v>
      </c>
      <c r="BL328" s="23" t="s">
        <v>232</v>
      </c>
      <c r="BM328" s="23" t="s">
        <v>557</v>
      </c>
    </row>
    <row r="329" spans="2:65" s="1" customFormat="1" ht="13.5">
      <c r="B329" s="40"/>
      <c r="D329" s="182" t="s">
        <v>144</v>
      </c>
      <c r="F329" s="183" t="s">
        <v>556</v>
      </c>
      <c r="I329" s="184"/>
      <c r="L329" s="40"/>
      <c r="M329" s="185"/>
      <c r="N329" s="41"/>
      <c r="O329" s="41"/>
      <c r="P329" s="41"/>
      <c r="Q329" s="41"/>
      <c r="R329" s="41"/>
      <c r="S329" s="41"/>
      <c r="T329" s="69"/>
      <c r="AT329" s="23" t="s">
        <v>144</v>
      </c>
      <c r="AU329" s="23" t="s">
        <v>81</v>
      </c>
    </row>
    <row r="330" spans="2:65" s="1" customFormat="1" ht="16.5" customHeight="1">
      <c r="B330" s="169"/>
      <c r="C330" s="170" t="s">
        <v>558</v>
      </c>
      <c r="D330" s="170" t="s">
        <v>137</v>
      </c>
      <c r="E330" s="171" t="s">
        <v>559</v>
      </c>
      <c r="F330" s="172" t="s">
        <v>560</v>
      </c>
      <c r="G330" s="173" t="s">
        <v>304</v>
      </c>
      <c r="H330" s="174">
        <v>1</v>
      </c>
      <c r="I330" s="175"/>
      <c r="J330" s="176">
        <f>ROUND(I330*H330,2)</f>
        <v>0</v>
      </c>
      <c r="K330" s="172" t="s">
        <v>141</v>
      </c>
      <c r="L330" s="40"/>
      <c r="M330" s="177" t="s">
        <v>5</v>
      </c>
      <c r="N330" s="178" t="s">
        <v>42</v>
      </c>
      <c r="O330" s="41"/>
      <c r="P330" s="179">
        <f>O330*H330</f>
        <v>0</v>
      </c>
      <c r="Q330" s="179">
        <v>1.388E-2</v>
      </c>
      <c r="R330" s="179">
        <f>Q330*H330</f>
        <v>1.388E-2</v>
      </c>
      <c r="S330" s="179">
        <v>0</v>
      </c>
      <c r="T330" s="180">
        <f>S330*H330</f>
        <v>0</v>
      </c>
      <c r="AR330" s="23" t="s">
        <v>232</v>
      </c>
      <c r="AT330" s="23" t="s">
        <v>137</v>
      </c>
      <c r="AU330" s="23" t="s">
        <v>81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79</v>
      </c>
      <c r="BK330" s="181">
        <f>ROUND(I330*H330,2)</f>
        <v>0</v>
      </c>
      <c r="BL330" s="23" t="s">
        <v>232</v>
      </c>
      <c r="BM330" s="23" t="s">
        <v>561</v>
      </c>
    </row>
    <row r="331" spans="2:65" s="1" customFormat="1" ht="13.5">
      <c r="B331" s="40"/>
      <c r="D331" s="182" t="s">
        <v>144</v>
      </c>
      <c r="F331" s="183" t="s">
        <v>562</v>
      </c>
      <c r="I331" s="184"/>
      <c r="L331" s="40"/>
      <c r="M331" s="185"/>
      <c r="N331" s="41"/>
      <c r="O331" s="41"/>
      <c r="P331" s="41"/>
      <c r="Q331" s="41"/>
      <c r="R331" s="41"/>
      <c r="S331" s="41"/>
      <c r="T331" s="69"/>
      <c r="AT331" s="23" t="s">
        <v>144</v>
      </c>
      <c r="AU331" s="23" t="s">
        <v>81</v>
      </c>
    </row>
    <row r="332" spans="2:65" s="1" customFormat="1" ht="16.5" customHeight="1">
      <c r="B332" s="169"/>
      <c r="C332" s="170" t="s">
        <v>563</v>
      </c>
      <c r="D332" s="170" t="s">
        <v>137</v>
      </c>
      <c r="E332" s="171" t="s">
        <v>564</v>
      </c>
      <c r="F332" s="172" t="s">
        <v>565</v>
      </c>
      <c r="G332" s="173" t="s">
        <v>304</v>
      </c>
      <c r="H332" s="174">
        <v>4</v>
      </c>
      <c r="I332" s="175"/>
      <c r="J332" s="176">
        <f>ROUND(I332*H332,2)</f>
        <v>0</v>
      </c>
      <c r="K332" s="172" t="s">
        <v>141</v>
      </c>
      <c r="L332" s="40"/>
      <c r="M332" s="177" t="s">
        <v>5</v>
      </c>
      <c r="N332" s="178" t="s">
        <v>42</v>
      </c>
      <c r="O332" s="41"/>
      <c r="P332" s="179">
        <f>O332*H332</f>
        <v>0</v>
      </c>
      <c r="Q332" s="179">
        <v>1.388E-2</v>
      </c>
      <c r="R332" s="179">
        <f>Q332*H332</f>
        <v>5.552E-2</v>
      </c>
      <c r="S332" s="179">
        <v>0</v>
      </c>
      <c r="T332" s="180">
        <f>S332*H332</f>
        <v>0</v>
      </c>
      <c r="AR332" s="23" t="s">
        <v>232</v>
      </c>
      <c r="AT332" s="23" t="s">
        <v>137</v>
      </c>
      <c r="AU332" s="23" t="s">
        <v>81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79</v>
      </c>
      <c r="BK332" s="181">
        <f>ROUND(I332*H332,2)</f>
        <v>0</v>
      </c>
      <c r="BL332" s="23" t="s">
        <v>232</v>
      </c>
      <c r="BM332" s="23" t="s">
        <v>566</v>
      </c>
    </row>
    <row r="333" spans="2:65" s="1" customFormat="1" ht="13.5">
      <c r="B333" s="40"/>
      <c r="D333" s="182" t="s">
        <v>144</v>
      </c>
      <c r="F333" s="183" t="s">
        <v>567</v>
      </c>
      <c r="I333" s="184"/>
      <c r="L333" s="40"/>
      <c r="M333" s="185"/>
      <c r="N333" s="41"/>
      <c r="O333" s="41"/>
      <c r="P333" s="41"/>
      <c r="Q333" s="41"/>
      <c r="R333" s="41"/>
      <c r="S333" s="41"/>
      <c r="T333" s="69"/>
      <c r="AT333" s="23" t="s">
        <v>144</v>
      </c>
      <c r="AU333" s="23" t="s">
        <v>81</v>
      </c>
    </row>
    <row r="334" spans="2:65" s="1" customFormat="1" ht="16.5" customHeight="1">
      <c r="B334" s="169"/>
      <c r="C334" s="170" t="s">
        <v>568</v>
      </c>
      <c r="D334" s="170" t="s">
        <v>137</v>
      </c>
      <c r="E334" s="171" t="s">
        <v>569</v>
      </c>
      <c r="F334" s="172" t="s">
        <v>570</v>
      </c>
      <c r="G334" s="173" t="s">
        <v>304</v>
      </c>
      <c r="H334" s="174">
        <v>1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42</v>
      </c>
      <c r="O334" s="41"/>
      <c r="P334" s="179">
        <f>O334*H334</f>
        <v>0</v>
      </c>
      <c r="Q334" s="179">
        <v>1.034E-2</v>
      </c>
      <c r="R334" s="179">
        <f>Q334*H334</f>
        <v>1.034E-2</v>
      </c>
      <c r="S334" s="179">
        <v>0</v>
      </c>
      <c r="T334" s="180">
        <f>S334*H334</f>
        <v>0</v>
      </c>
      <c r="AR334" s="23" t="s">
        <v>232</v>
      </c>
      <c r="AT334" s="23" t="s">
        <v>137</v>
      </c>
      <c r="AU334" s="23" t="s">
        <v>81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79</v>
      </c>
      <c r="BK334" s="181">
        <f>ROUND(I334*H334,2)</f>
        <v>0</v>
      </c>
      <c r="BL334" s="23" t="s">
        <v>232</v>
      </c>
      <c r="BM334" s="23" t="s">
        <v>571</v>
      </c>
    </row>
    <row r="335" spans="2:65" s="1" customFormat="1" ht="27">
      <c r="B335" s="40"/>
      <c r="D335" s="182" t="s">
        <v>144</v>
      </c>
      <c r="F335" s="183" t="s">
        <v>572</v>
      </c>
      <c r="I335" s="184"/>
      <c r="L335" s="40"/>
      <c r="M335" s="185"/>
      <c r="N335" s="41"/>
      <c r="O335" s="41"/>
      <c r="P335" s="41"/>
      <c r="Q335" s="41"/>
      <c r="R335" s="41"/>
      <c r="S335" s="41"/>
      <c r="T335" s="69"/>
      <c r="AT335" s="23" t="s">
        <v>144</v>
      </c>
      <c r="AU335" s="23" t="s">
        <v>81</v>
      </c>
    </row>
    <row r="336" spans="2:65" s="1" customFormat="1" ht="16.5" customHeight="1">
      <c r="B336" s="169"/>
      <c r="C336" s="170" t="s">
        <v>573</v>
      </c>
      <c r="D336" s="170" t="s">
        <v>137</v>
      </c>
      <c r="E336" s="171" t="s">
        <v>574</v>
      </c>
      <c r="F336" s="172" t="s">
        <v>575</v>
      </c>
      <c r="G336" s="173" t="s">
        <v>304</v>
      </c>
      <c r="H336" s="174">
        <v>1</v>
      </c>
      <c r="I336" s="175"/>
      <c r="J336" s="176">
        <f>ROUND(I336*H336,2)</f>
        <v>0</v>
      </c>
      <c r="K336" s="172" t="s">
        <v>141</v>
      </c>
      <c r="L336" s="40"/>
      <c r="M336" s="177" t="s">
        <v>5</v>
      </c>
      <c r="N336" s="178" t="s">
        <v>42</v>
      </c>
      <c r="O336" s="41"/>
      <c r="P336" s="179">
        <f>O336*H336</f>
        <v>0</v>
      </c>
      <c r="Q336" s="179">
        <v>9.3399999999999993E-3</v>
      </c>
      <c r="R336" s="179">
        <f>Q336*H336</f>
        <v>9.3399999999999993E-3</v>
      </c>
      <c r="S336" s="179">
        <v>0</v>
      </c>
      <c r="T336" s="180">
        <f>S336*H336</f>
        <v>0</v>
      </c>
      <c r="AR336" s="23" t="s">
        <v>232</v>
      </c>
      <c r="AT336" s="23" t="s">
        <v>137</v>
      </c>
      <c r="AU336" s="23" t="s">
        <v>81</v>
      </c>
      <c r="AY336" s="23" t="s">
        <v>135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79</v>
      </c>
      <c r="BK336" s="181">
        <f>ROUND(I336*H336,2)</f>
        <v>0</v>
      </c>
      <c r="BL336" s="23" t="s">
        <v>232</v>
      </c>
      <c r="BM336" s="23" t="s">
        <v>576</v>
      </c>
    </row>
    <row r="337" spans="2:65" s="1" customFormat="1" ht="27">
      <c r="B337" s="40"/>
      <c r="D337" s="182" t="s">
        <v>144</v>
      </c>
      <c r="F337" s="183" t="s">
        <v>577</v>
      </c>
      <c r="I337" s="184"/>
      <c r="L337" s="40"/>
      <c r="M337" s="185"/>
      <c r="N337" s="41"/>
      <c r="O337" s="41"/>
      <c r="P337" s="41"/>
      <c r="Q337" s="41"/>
      <c r="R337" s="41"/>
      <c r="S337" s="41"/>
      <c r="T337" s="69"/>
      <c r="AT337" s="23" t="s">
        <v>144</v>
      </c>
      <c r="AU337" s="23" t="s">
        <v>81</v>
      </c>
    </row>
    <row r="338" spans="2:65" s="1" customFormat="1" ht="25.5" customHeight="1">
      <c r="B338" s="169"/>
      <c r="C338" s="170" t="s">
        <v>578</v>
      </c>
      <c r="D338" s="170" t="s">
        <v>137</v>
      </c>
      <c r="E338" s="171" t="s">
        <v>579</v>
      </c>
      <c r="F338" s="172" t="s">
        <v>580</v>
      </c>
      <c r="G338" s="173" t="s">
        <v>304</v>
      </c>
      <c r="H338" s="174">
        <v>4</v>
      </c>
      <c r="I338" s="175"/>
      <c r="J338" s="176">
        <f>ROUND(I338*H338,2)</f>
        <v>0</v>
      </c>
      <c r="K338" s="172" t="s">
        <v>141</v>
      </c>
      <c r="L338" s="40"/>
      <c r="M338" s="177" t="s">
        <v>5</v>
      </c>
      <c r="N338" s="178" t="s">
        <v>42</v>
      </c>
      <c r="O338" s="41"/>
      <c r="P338" s="179">
        <f>O338*H338</f>
        <v>0</v>
      </c>
      <c r="Q338" s="179">
        <v>1.5339999999999999E-2</v>
      </c>
      <c r="R338" s="179">
        <f>Q338*H338</f>
        <v>6.1359999999999998E-2</v>
      </c>
      <c r="S338" s="179">
        <v>0</v>
      </c>
      <c r="T338" s="180">
        <f>S338*H338</f>
        <v>0</v>
      </c>
      <c r="AR338" s="23" t="s">
        <v>232</v>
      </c>
      <c r="AT338" s="23" t="s">
        <v>137</v>
      </c>
      <c r="AU338" s="23" t="s">
        <v>81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79</v>
      </c>
      <c r="BK338" s="181">
        <f>ROUND(I338*H338,2)</f>
        <v>0</v>
      </c>
      <c r="BL338" s="23" t="s">
        <v>232</v>
      </c>
      <c r="BM338" s="23" t="s">
        <v>581</v>
      </c>
    </row>
    <row r="339" spans="2:65" s="1" customFormat="1" ht="27">
      <c r="B339" s="40"/>
      <c r="D339" s="182" t="s">
        <v>144</v>
      </c>
      <c r="F339" s="183" t="s">
        <v>582</v>
      </c>
      <c r="I339" s="184"/>
      <c r="L339" s="40"/>
      <c r="M339" s="185"/>
      <c r="N339" s="41"/>
      <c r="O339" s="41"/>
      <c r="P339" s="41"/>
      <c r="Q339" s="41"/>
      <c r="R339" s="41"/>
      <c r="S339" s="41"/>
      <c r="T339" s="69"/>
      <c r="AT339" s="23" t="s">
        <v>144</v>
      </c>
      <c r="AU339" s="23" t="s">
        <v>81</v>
      </c>
    </row>
    <row r="340" spans="2:65" s="1" customFormat="1" ht="25.5" customHeight="1">
      <c r="B340" s="169"/>
      <c r="C340" s="170" t="s">
        <v>583</v>
      </c>
      <c r="D340" s="170" t="s">
        <v>137</v>
      </c>
      <c r="E340" s="171" t="s">
        <v>584</v>
      </c>
      <c r="F340" s="172" t="s">
        <v>585</v>
      </c>
      <c r="G340" s="173" t="s">
        <v>304</v>
      </c>
      <c r="H340" s="174">
        <v>1</v>
      </c>
      <c r="I340" s="175"/>
      <c r="J340" s="176">
        <f>ROUND(I340*H340,2)</f>
        <v>0</v>
      </c>
      <c r="K340" s="172" t="s">
        <v>141</v>
      </c>
      <c r="L340" s="40"/>
      <c r="M340" s="177" t="s">
        <v>5</v>
      </c>
      <c r="N340" s="178" t="s">
        <v>42</v>
      </c>
      <c r="O340" s="41"/>
      <c r="P340" s="179">
        <f>O340*H340</f>
        <v>0</v>
      </c>
      <c r="Q340" s="179">
        <v>7.5000000000000002E-4</v>
      </c>
      <c r="R340" s="179">
        <f>Q340*H340</f>
        <v>7.5000000000000002E-4</v>
      </c>
      <c r="S340" s="179">
        <v>0</v>
      </c>
      <c r="T340" s="180">
        <f>S340*H340</f>
        <v>0</v>
      </c>
      <c r="AR340" s="23" t="s">
        <v>232</v>
      </c>
      <c r="AT340" s="23" t="s">
        <v>137</v>
      </c>
      <c r="AU340" s="23" t="s">
        <v>81</v>
      </c>
      <c r="AY340" s="23" t="s">
        <v>135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79</v>
      </c>
      <c r="BK340" s="181">
        <f>ROUND(I340*H340,2)</f>
        <v>0</v>
      </c>
      <c r="BL340" s="23" t="s">
        <v>232</v>
      </c>
      <c r="BM340" s="23" t="s">
        <v>586</v>
      </c>
    </row>
    <row r="341" spans="2:65" s="1" customFormat="1" ht="13.5">
      <c r="B341" s="40"/>
      <c r="D341" s="182" t="s">
        <v>144</v>
      </c>
      <c r="F341" s="183" t="s">
        <v>587</v>
      </c>
      <c r="I341" s="184"/>
      <c r="L341" s="40"/>
      <c r="M341" s="185"/>
      <c r="N341" s="41"/>
      <c r="O341" s="41"/>
      <c r="P341" s="41"/>
      <c r="Q341" s="41"/>
      <c r="R341" s="41"/>
      <c r="S341" s="41"/>
      <c r="T341" s="69"/>
      <c r="AT341" s="23" t="s">
        <v>144</v>
      </c>
      <c r="AU341" s="23" t="s">
        <v>81</v>
      </c>
    </row>
    <row r="342" spans="2:65" s="1" customFormat="1" ht="25.5" customHeight="1">
      <c r="B342" s="169"/>
      <c r="C342" s="170" t="s">
        <v>588</v>
      </c>
      <c r="D342" s="170" t="s">
        <v>137</v>
      </c>
      <c r="E342" s="171" t="s">
        <v>589</v>
      </c>
      <c r="F342" s="172" t="s">
        <v>590</v>
      </c>
      <c r="G342" s="173" t="s">
        <v>304</v>
      </c>
      <c r="H342" s="174">
        <v>1</v>
      </c>
      <c r="I342" s="175"/>
      <c r="J342" s="176">
        <f>ROUND(I342*H342,2)</f>
        <v>0</v>
      </c>
      <c r="K342" s="172" t="s">
        <v>141</v>
      </c>
      <c r="L342" s="40"/>
      <c r="M342" s="177" t="s">
        <v>5</v>
      </c>
      <c r="N342" s="178" t="s">
        <v>42</v>
      </c>
      <c r="O342" s="41"/>
      <c r="P342" s="179">
        <f>O342*H342</f>
        <v>0</v>
      </c>
      <c r="Q342" s="179">
        <v>8.4999999999999995E-4</v>
      </c>
      <c r="R342" s="179">
        <f>Q342*H342</f>
        <v>8.4999999999999995E-4</v>
      </c>
      <c r="S342" s="179">
        <v>0</v>
      </c>
      <c r="T342" s="180">
        <f>S342*H342</f>
        <v>0</v>
      </c>
      <c r="AR342" s="23" t="s">
        <v>232</v>
      </c>
      <c r="AT342" s="23" t="s">
        <v>137</v>
      </c>
      <c r="AU342" s="23" t="s">
        <v>81</v>
      </c>
      <c r="AY342" s="23" t="s">
        <v>135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79</v>
      </c>
      <c r="BK342" s="181">
        <f>ROUND(I342*H342,2)</f>
        <v>0</v>
      </c>
      <c r="BL342" s="23" t="s">
        <v>232</v>
      </c>
      <c r="BM342" s="23" t="s">
        <v>591</v>
      </c>
    </row>
    <row r="343" spans="2:65" s="1" customFormat="1" ht="13.5">
      <c r="B343" s="40"/>
      <c r="D343" s="182" t="s">
        <v>144</v>
      </c>
      <c r="F343" s="183" t="s">
        <v>592</v>
      </c>
      <c r="I343" s="184"/>
      <c r="L343" s="40"/>
      <c r="M343" s="185"/>
      <c r="N343" s="41"/>
      <c r="O343" s="41"/>
      <c r="P343" s="41"/>
      <c r="Q343" s="41"/>
      <c r="R343" s="41"/>
      <c r="S343" s="41"/>
      <c r="T343" s="69"/>
      <c r="AT343" s="23" t="s">
        <v>144</v>
      </c>
      <c r="AU343" s="23" t="s">
        <v>81</v>
      </c>
    </row>
    <row r="344" spans="2:65" s="1" customFormat="1" ht="25.5" customHeight="1">
      <c r="B344" s="169"/>
      <c r="C344" s="170" t="s">
        <v>593</v>
      </c>
      <c r="D344" s="170" t="s">
        <v>137</v>
      </c>
      <c r="E344" s="171" t="s">
        <v>594</v>
      </c>
      <c r="F344" s="172" t="s">
        <v>595</v>
      </c>
      <c r="G344" s="173" t="s">
        <v>304</v>
      </c>
      <c r="H344" s="174">
        <v>1</v>
      </c>
      <c r="I344" s="175"/>
      <c r="J344" s="176">
        <f>ROUND(I344*H344,2)</f>
        <v>0</v>
      </c>
      <c r="K344" s="172" t="s">
        <v>141</v>
      </c>
      <c r="L344" s="40"/>
      <c r="M344" s="177" t="s">
        <v>5</v>
      </c>
      <c r="N344" s="178" t="s">
        <v>42</v>
      </c>
      <c r="O344" s="41"/>
      <c r="P344" s="179">
        <f>O344*H344</f>
        <v>0</v>
      </c>
      <c r="Q344" s="179">
        <v>8.4999999999999995E-4</v>
      </c>
      <c r="R344" s="179">
        <f>Q344*H344</f>
        <v>8.4999999999999995E-4</v>
      </c>
      <c r="S344" s="179">
        <v>0</v>
      </c>
      <c r="T344" s="180">
        <f>S344*H344</f>
        <v>0</v>
      </c>
      <c r="AR344" s="23" t="s">
        <v>232</v>
      </c>
      <c r="AT344" s="23" t="s">
        <v>137</v>
      </c>
      <c r="AU344" s="23" t="s">
        <v>81</v>
      </c>
      <c r="AY344" s="23" t="s">
        <v>135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23" t="s">
        <v>79</v>
      </c>
      <c r="BK344" s="181">
        <f>ROUND(I344*H344,2)</f>
        <v>0</v>
      </c>
      <c r="BL344" s="23" t="s">
        <v>232</v>
      </c>
      <c r="BM344" s="23" t="s">
        <v>596</v>
      </c>
    </row>
    <row r="345" spans="2:65" s="1" customFormat="1" ht="13.5">
      <c r="B345" s="40"/>
      <c r="D345" s="182" t="s">
        <v>144</v>
      </c>
      <c r="F345" s="183" t="s">
        <v>597</v>
      </c>
      <c r="I345" s="184"/>
      <c r="L345" s="40"/>
      <c r="M345" s="185"/>
      <c r="N345" s="41"/>
      <c r="O345" s="41"/>
      <c r="P345" s="41"/>
      <c r="Q345" s="41"/>
      <c r="R345" s="41"/>
      <c r="S345" s="41"/>
      <c r="T345" s="69"/>
      <c r="AT345" s="23" t="s">
        <v>144</v>
      </c>
      <c r="AU345" s="23" t="s">
        <v>81</v>
      </c>
    </row>
    <row r="346" spans="2:65" s="1" customFormat="1" ht="16.5" customHeight="1">
      <c r="B346" s="169"/>
      <c r="C346" s="170" t="s">
        <v>598</v>
      </c>
      <c r="D346" s="170" t="s">
        <v>137</v>
      </c>
      <c r="E346" s="171" t="s">
        <v>599</v>
      </c>
      <c r="F346" s="172" t="s">
        <v>600</v>
      </c>
      <c r="G346" s="173" t="s">
        <v>304</v>
      </c>
      <c r="H346" s="174">
        <v>1</v>
      </c>
      <c r="I346" s="175"/>
      <c r="J346" s="176">
        <f>ROUND(I346*H346,2)</f>
        <v>0</v>
      </c>
      <c r="K346" s="172" t="s">
        <v>141</v>
      </c>
      <c r="L346" s="40"/>
      <c r="M346" s="177" t="s">
        <v>5</v>
      </c>
      <c r="N346" s="178" t="s">
        <v>42</v>
      </c>
      <c r="O346" s="41"/>
      <c r="P346" s="179">
        <f>O346*H346</f>
        <v>0</v>
      </c>
      <c r="Q346" s="179">
        <v>4.9300000000000004E-3</v>
      </c>
      <c r="R346" s="179">
        <f>Q346*H346</f>
        <v>4.9300000000000004E-3</v>
      </c>
      <c r="S346" s="179">
        <v>0</v>
      </c>
      <c r="T346" s="180">
        <f>S346*H346</f>
        <v>0</v>
      </c>
      <c r="AR346" s="23" t="s">
        <v>232</v>
      </c>
      <c r="AT346" s="23" t="s">
        <v>137</v>
      </c>
      <c r="AU346" s="23" t="s">
        <v>81</v>
      </c>
      <c r="AY346" s="23" t="s">
        <v>135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79</v>
      </c>
      <c r="BK346" s="181">
        <f>ROUND(I346*H346,2)</f>
        <v>0</v>
      </c>
      <c r="BL346" s="23" t="s">
        <v>232</v>
      </c>
      <c r="BM346" s="23" t="s">
        <v>601</v>
      </c>
    </row>
    <row r="347" spans="2:65" s="1" customFormat="1" ht="13.5">
      <c r="B347" s="40"/>
      <c r="D347" s="182" t="s">
        <v>144</v>
      </c>
      <c r="F347" s="183" t="s">
        <v>602</v>
      </c>
      <c r="I347" s="184"/>
      <c r="L347" s="40"/>
      <c r="M347" s="185"/>
      <c r="N347" s="41"/>
      <c r="O347" s="41"/>
      <c r="P347" s="41"/>
      <c r="Q347" s="41"/>
      <c r="R347" s="41"/>
      <c r="S347" s="41"/>
      <c r="T347" s="69"/>
      <c r="AT347" s="23" t="s">
        <v>144</v>
      </c>
      <c r="AU347" s="23" t="s">
        <v>81</v>
      </c>
    </row>
    <row r="348" spans="2:65" s="1" customFormat="1" ht="25.5" customHeight="1">
      <c r="B348" s="169"/>
      <c r="C348" s="170" t="s">
        <v>603</v>
      </c>
      <c r="D348" s="170" t="s">
        <v>137</v>
      </c>
      <c r="E348" s="171" t="s">
        <v>604</v>
      </c>
      <c r="F348" s="172" t="s">
        <v>605</v>
      </c>
      <c r="G348" s="173" t="s">
        <v>304</v>
      </c>
      <c r="H348" s="174">
        <v>2</v>
      </c>
      <c r="I348" s="175"/>
      <c r="J348" s="176">
        <f>ROUND(I348*H348,2)</f>
        <v>0</v>
      </c>
      <c r="K348" s="172" t="s">
        <v>141</v>
      </c>
      <c r="L348" s="40"/>
      <c r="M348" s="177" t="s">
        <v>5</v>
      </c>
      <c r="N348" s="178" t="s">
        <v>42</v>
      </c>
      <c r="O348" s="41"/>
      <c r="P348" s="179">
        <f>O348*H348</f>
        <v>0</v>
      </c>
      <c r="Q348" s="179">
        <v>1.47E-2</v>
      </c>
      <c r="R348" s="179">
        <f>Q348*H348</f>
        <v>2.9399999999999999E-2</v>
      </c>
      <c r="S348" s="179">
        <v>0</v>
      </c>
      <c r="T348" s="180">
        <f>S348*H348</f>
        <v>0</v>
      </c>
      <c r="AR348" s="23" t="s">
        <v>232</v>
      </c>
      <c r="AT348" s="23" t="s">
        <v>137</v>
      </c>
      <c r="AU348" s="23" t="s">
        <v>81</v>
      </c>
      <c r="AY348" s="23" t="s">
        <v>135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79</v>
      </c>
      <c r="BK348" s="181">
        <f>ROUND(I348*H348,2)</f>
        <v>0</v>
      </c>
      <c r="BL348" s="23" t="s">
        <v>232</v>
      </c>
      <c r="BM348" s="23" t="s">
        <v>606</v>
      </c>
    </row>
    <row r="349" spans="2:65" s="1" customFormat="1" ht="27">
      <c r="B349" s="40"/>
      <c r="D349" s="182" t="s">
        <v>144</v>
      </c>
      <c r="F349" s="183" t="s">
        <v>607</v>
      </c>
      <c r="I349" s="184"/>
      <c r="L349" s="40"/>
      <c r="M349" s="185"/>
      <c r="N349" s="41"/>
      <c r="O349" s="41"/>
      <c r="P349" s="41"/>
      <c r="Q349" s="41"/>
      <c r="R349" s="41"/>
      <c r="S349" s="41"/>
      <c r="T349" s="69"/>
      <c r="AT349" s="23" t="s">
        <v>144</v>
      </c>
      <c r="AU349" s="23" t="s">
        <v>81</v>
      </c>
    </row>
    <row r="350" spans="2:65" s="1" customFormat="1" ht="25.5" customHeight="1">
      <c r="B350" s="169"/>
      <c r="C350" s="170" t="s">
        <v>608</v>
      </c>
      <c r="D350" s="170" t="s">
        <v>137</v>
      </c>
      <c r="E350" s="171" t="s">
        <v>609</v>
      </c>
      <c r="F350" s="172" t="s">
        <v>610</v>
      </c>
      <c r="G350" s="173" t="s">
        <v>304</v>
      </c>
      <c r="H350" s="174">
        <v>1</v>
      </c>
      <c r="I350" s="175"/>
      <c r="J350" s="176">
        <f>ROUND(I350*H350,2)</f>
        <v>0</v>
      </c>
      <c r="K350" s="172" t="s">
        <v>5</v>
      </c>
      <c r="L350" s="40"/>
      <c r="M350" s="177" t="s">
        <v>5</v>
      </c>
      <c r="N350" s="178" t="s">
        <v>42</v>
      </c>
      <c r="O350" s="41"/>
      <c r="P350" s="179">
        <f>O350*H350</f>
        <v>0</v>
      </c>
      <c r="Q350" s="179">
        <v>1.47E-2</v>
      </c>
      <c r="R350" s="179">
        <f>Q350*H350</f>
        <v>1.47E-2</v>
      </c>
      <c r="S350" s="179">
        <v>0</v>
      </c>
      <c r="T350" s="180">
        <f>S350*H350</f>
        <v>0</v>
      </c>
      <c r="AR350" s="23" t="s">
        <v>232</v>
      </c>
      <c r="AT350" s="23" t="s">
        <v>137</v>
      </c>
      <c r="AU350" s="23" t="s">
        <v>81</v>
      </c>
      <c r="AY350" s="23" t="s">
        <v>135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79</v>
      </c>
      <c r="BK350" s="181">
        <f>ROUND(I350*H350,2)</f>
        <v>0</v>
      </c>
      <c r="BL350" s="23" t="s">
        <v>232</v>
      </c>
      <c r="BM350" s="23" t="s">
        <v>611</v>
      </c>
    </row>
    <row r="351" spans="2:65" s="1" customFormat="1" ht="27">
      <c r="B351" s="40"/>
      <c r="D351" s="182" t="s">
        <v>144</v>
      </c>
      <c r="F351" s="183" t="s">
        <v>612</v>
      </c>
      <c r="I351" s="184"/>
      <c r="L351" s="40"/>
      <c r="M351" s="185"/>
      <c r="N351" s="41"/>
      <c r="O351" s="41"/>
      <c r="P351" s="41"/>
      <c r="Q351" s="41"/>
      <c r="R351" s="41"/>
      <c r="S351" s="41"/>
      <c r="T351" s="69"/>
      <c r="AT351" s="23" t="s">
        <v>144</v>
      </c>
      <c r="AU351" s="23" t="s">
        <v>81</v>
      </c>
    </row>
    <row r="352" spans="2:65" s="1" customFormat="1" ht="16.5" customHeight="1">
      <c r="B352" s="169"/>
      <c r="C352" s="170" t="s">
        <v>613</v>
      </c>
      <c r="D352" s="170" t="s">
        <v>137</v>
      </c>
      <c r="E352" s="171" t="s">
        <v>614</v>
      </c>
      <c r="F352" s="172" t="s">
        <v>615</v>
      </c>
      <c r="G352" s="173" t="s">
        <v>304</v>
      </c>
      <c r="H352" s="174">
        <v>2</v>
      </c>
      <c r="I352" s="175"/>
      <c r="J352" s="176">
        <f>ROUND(I352*H352,2)</f>
        <v>0</v>
      </c>
      <c r="K352" s="172" t="s">
        <v>141</v>
      </c>
      <c r="L352" s="40"/>
      <c r="M352" s="177" t="s">
        <v>5</v>
      </c>
      <c r="N352" s="178" t="s">
        <v>42</v>
      </c>
      <c r="O352" s="41"/>
      <c r="P352" s="179">
        <f>O352*H352</f>
        <v>0</v>
      </c>
      <c r="Q352" s="179">
        <v>1.0659999999999999E-2</v>
      </c>
      <c r="R352" s="179">
        <f>Q352*H352</f>
        <v>2.1319999999999999E-2</v>
      </c>
      <c r="S352" s="179">
        <v>0</v>
      </c>
      <c r="T352" s="180">
        <f>S352*H352</f>
        <v>0</v>
      </c>
      <c r="AR352" s="23" t="s">
        <v>232</v>
      </c>
      <c r="AT352" s="23" t="s">
        <v>137</v>
      </c>
      <c r="AU352" s="23" t="s">
        <v>81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79</v>
      </c>
      <c r="BK352" s="181">
        <f>ROUND(I352*H352,2)</f>
        <v>0</v>
      </c>
      <c r="BL352" s="23" t="s">
        <v>232</v>
      </c>
      <c r="BM352" s="23" t="s">
        <v>616</v>
      </c>
    </row>
    <row r="353" spans="2:65" s="1" customFormat="1" ht="13.5">
      <c r="B353" s="40"/>
      <c r="D353" s="182" t="s">
        <v>144</v>
      </c>
      <c r="F353" s="183" t="s">
        <v>617</v>
      </c>
      <c r="I353" s="184"/>
      <c r="L353" s="40"/>
      <c r="M353" s="185"/>
      <c r="N353" s="41"/>
      <c r="O353" s="41"/>
      <c r="P353" s="41"/>
      <c r="Q353" s="41"/>
      <c r="R353" s="41"/>
      <c r="S353" s="41"/>
      <c r="T353" s="69"/>
      <c r="AT353" s="23" t="s">
        <v>144</v>
      </c>
      <c r="AU353" s="23" t="s">
        <v>81</v>
      </c>
    </row>
    <row r="354" spans="2:65" s="1" customFormat="1" ht="16.5" customHeight="1">
      <c r="B354" s="169"/>
      <c r="C354" s="170" t="s">
        <v>618</v>
      </c>
      <c r="D354" s="170" t="s">
        <v>137</v>
      </c>
      <c r="E354" s="171" t="s">
        <v>619</v>
      </c>
      <c r="F354" s="172" t="s">
        <v>620</v>
      </c>
      <c r="G354" s="173" t="s">
        <v>304</v>
      </c>
      <c r="H354" s="174">
        <v>2</v>
      </c>
      <c r="I354" s="175"/>
      <c r="J354" s="176">
        <f>ROUND(I354*H354,2)</f>
        <v>0</v>
      </c>
      <c r="K354" s="172" t="s">
        <v>141</v>
      </c>
      <c r="L354" s="40"/>
      <c r="M354" s="177" t="s">
        <v>5</v>
      </c>
      <c r="N354" s="178" t="s">
        <v>42</v>
      </c>
      <c r="O354" s="41"/>
      <c r="P354" s="179">
        <f>O354*H354</f>
        <v>0</v>
      </c>
      <c r="Q354" s="179">
        <v>1.0659999999999999E-2</v>
      </c>
      <c r="R354" s="179">
        <f>Q354*H354</f>
        <v>2.1319999999999999E-2</v>
      </c>
      <c r="S354" s="179">
        <v>0</v>
      </c>
      <c r="T354" s="180">
        <f>S354*H354</f>
        <v>0</v>
      </c>
      <c r="AR354" s="23" t="s">
        <v>232</v>
      </c>
      <c r="AT354" s="23" t="s">
        <v>137</v>
      </c>
      <c r="AU354" s="23" t="s">
        <v>81</v>
      </c>
      <c r="AY354" s="23" t="s">
        <v>135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79</v>
      </c>
      <c r="BK354" s="181">
        <f>ROUND(I354*H354,2)</f>
        <v>0</v>
      </c>
      <c r="BL354" s="23" t="s">
        <v>232</v>
      </c>
      <c r="BM354" s="23" t="s">
        <v>621</v>
      </c>
    </row>
    <row r="355" spans="2:65" s="1" customFormat="1" ht="13.5">
      <c r="B355" s="40"/>
      <c r="D355" s="182" t="s">
        <v>144</v>
      </c>
      <c r="F355" s="183" t="s">
        <v>622</v>
      </c>
      <c r="I355" s="184"/>
      <c r="L355" s="40"/>
      <c r="M355" s="185"/>
      <c r="N355" s="41"/>
      <c r="O355" s="41"/>
      <c r="P355" s="41"/>
      <c r="Q355" s="41"/>
      <c r="R355" s="41"/>
      <c r="S355" s="41"/>
      <c r="T355" s="69"/>
      <c r="AT355" s="23" t="s">
        <v>144</v>
      </c>
      <c r="AU355" s="23" t="s">
        <v>81</v>
      </c>
    </row>
    <row r="356" spans="2:65" s="1" customFormat="1" ht="16.5" customHeight="1">
      <c r="B356" s="169"/>
      <c r="C356" s="170" t="s">
        <v>623</v>
      </c>
      <c r="D356" s="170" t="s">
        <v>137</v>
      </c>
      <c r="E356" s="171" t="s">
        <v>624</v>
      </c>
      <c r="F356" s="172" t="s">
        <v>625</v>
      </c>
      <c r="G356" s="173" t="s">
        <v>304</v>
      </c>
      <c r="H356" s="174">
        <v>1</v>
      </c>
      <c r="I356" s="175"/>
      <c r="J356" s="176">
        <f>ROUND(I356*H356,2)</f>
        <v>0</v>
      </c>
      <c r="K356" s="172" t="s">
        <v>141</v>
      </c>
      <c r="L356" s="40"/>
      <c r="M356" s="177" t="s">
        <v>5</v>
      </c>
      <c r="N356" s="178" t="s">
        <v>42</v>
      </c>
      <c r="O356" s="41"/>
      <c r="P356" s="179">
        <f>O356*H356</f>
        <v>0</v>
      </c>
      <c r="Q356" s="179">
        <v>6.3250000000000001E-2</v>
      </c>
      <c r="R356" s="179">
        <f>Q356*H356</f>
        <v>6.3250000000000001E-2</v>
      </c>
      <c r="S356" s="179">
        <v>0</v>
      </c>
      <c r="T356" s="180">
        <f>S356*H356</f>
        <v>0</v>
      </c>
      <c r="AR356" s="23" t="s">
        <v>232</v>
      </c>
      <c r="AT356" s="23" t="s">
        <v>137</v>
      </c>
      <c r="AU356" s="23" t="s">
        <v>81</v>
      </c>
      <c r="AY356" s="23" t="s">
        <v>135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79</v>
      </c>
      <c r="BK356" s="181">
        <f>ROUND(I356*H356,2)</f>
        <v>0</v>
      </c>
      <c r="BL356" s="23" t="s">
        <v>232</v>
      </c>
      <c r="BM356" s="23" t="s">
        <v>626</v>
      </c>
    </row>
    <row r="357" spans="2:65" s="1" customFormat="1" ht="27">
      <c r="B357" s="40"/>
      <c r="D357" s="182" t="s">
        <v>144</v>
      </c>
      <c r="F357" s="183" t="s">
        <v>627</v>
      </c>
      <c r="I357" s="184"/>
      <c r="L357" s="40"/>
      <c r="M357" s="185"/>
      <c r="N357" s="41"/>
      <c r="O357" s="41"/>
      <c r="P357" s="41"/>
      <c r="Q357" s="41"/>
      <c r="R357" s="41"/>
      <c r="S357" s="41"/>
      <c r="T357" s="69"/>
      <c r="AT357" s="23" t="s">
        <v>144</v>
      </c>
      <c r="AU357" s="23" t="s">
        <v>81</v>
      </c>
    </row>
    <row r="358" spans="2:65" s="1" customFormat="1" ht="16.5" customHeight="1">
      <c r="B358" s="169"/>
      <c r="C358" s="170" t="s">
        <v>628</v>
      </c>
      <c r="D358" s="170" t="s">
        <v>137</v>
      </c>
      <c r="E358" s="171" t="s">
        <v>629</v>
      </c>
      <c r="F358" s="172" t="s">
        <v>630</v>
      </c>
      <c r="G358" s="173" t="s">
        <v>304</v>
      </c>
      <c r="H358" s="174">
        <v>1</v>
      </c>
      <c r="I358" s="175"/>
      <c r="J358" s="176">
        <f>ROUND(I358*H358,2)</f>
        <v>0</v>
      </c>
      <c r="K358" s="172" t="s">
        <v>141</v>
      </c>
      <c r="L358" s="40"/>
      <c r="M358" s="177" t="s">
        <v>5</v>
      </c>
      <c r="N358" s="178" t="s">
        <v>42</v>
      </c>
      <c r="O358" s="41"/>
      <c r="P358" s="179">
        <f>O358*H358</f>
        <v>0</v>
      </c>
      <c r="Q358" s="179">
        <v>8.0250000000000002E-2</v>
      </c>
      <c r="R358" s="179">
        <f>Q358*H358</f>
        <v>8.0250000000000002E-2</v>
      </c>
      <c r="S358" s="179">
        <v>0</v>
      </c>
      <c r="T358" s="180">
        <f>S358*H358</f>
        <v>0</v>
      </c>
      <c r="AR358" s="23" t="s">
        <v>232</v>
      </c>
      <c r="AT358" s="23" t="s">
        <v>137</v>
      </c>
      <c r="AU358" s="23" t="s">
        <v>81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79</v>
      </c>
      <c r="BK358" s="181">
        <f>ROUND(I358*H358,2)</f>
        <v>0</v>
      </c>
      <c r="BL358" s="23" t="s">
        <v>232</v>
      </c>
      <c r="BM358" s="23" t="s">
        <v>631</v>
      </c>
    </row>
    <row r="359" spans="2:65" s="1" customFormat="1" ht="27">
      <c r="B359" s="40"/>
      <c r="D359" s="182" t="s">
        <v>144</v>
      </c>
      <c r="F359" s="183" t="s">
        <v>632</v>
      </c>
      <c r="I359" s="184"/>
      <c r="L359" s="40"/>
      <c r="M359" s="185"/>
      <c r="N359" s="41"/>
      <c r="O359" s="41"/>
      <c r="P359" s="41"/>
      <c r="Q359" s="41"/>
      <c r="R359" s="41"/>
      <c r="S359" s="41"/>
      <c r="T359" s="69"/>
      <c r="AT359" s="23" t="s">
        <v>144</v>
      </c>
      <c r="AU359" s="23" t="s">
        <v>81</v>
      </c>
    </row>
    <row r="360" spans="2:65" s="1" customFormat="1" ht="25.5" customHeight="1">
      <c r="B360" s="169"/>
      <c r="C360" s="170" t="s">
        <v>633</v>
      </c>
      <c r="D360" s="170" t="s">
        <v>137</v>
      </c>
      <c r="E360" s="171" t="s">
        <v>634</v>
      </c>
      <c r="F360" s="172" t="s">
        <v>635</v>
      </c>
      <c r="G360" s="173" t="s">
        <v>304</v>
      </c>
      <c r="H360" s="174">
        <v>1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42</v>
      </c>
      <c r="O360" s="41"/>
      <c r="P360" s="179">
        <f>O360*H360</f>
        <v>0</v>
      </c>
      <c r="Q360" s="179">
        <v>0.11025</v>
      </c>
      <c r="R360" s="179">
        <f>Q360*H360</f>
        <v>0.11025</v>
      </c>
      <c r="S360" s="179">
        <v>0</v>
      </c>
      <c r="T360" s="180">
        <f>S360*H360</f>
        <v>0</v>
      </c>
      <c r="AR360" s="23" t="s">
        <v>232</v>
      </c>
      <c r="AT360" s="23" t="s">
        <v>137</v>
      </c>
      <c r="AU360" s="23" t="s">
        <v>81</v>
      </c>
      <c r="AY360" s="23" t="s">
        <v>135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79</v>
      </c>
      <c r="BK360" s="181">
        <f>ROUND(I360*H360,2)</f>
        <v>0</v>
      </c>
      <c r="BL360" s="23" t="s">
        <v>232</v>
      </c>
      <c r="BM360" s="23" t="s">
        <v>636</v>
      </c>
    </row>
    <row r="361" spans="2:65" s="1" customFormat="1" ht="27">
      <c r="B361" s="40"/>
      <c r="D361" s="182" t="s">
        <v>144</v>
      </c>
      <c r="F361" s="183" t="s">
        <v>637</v>
      </c>
      <c r="I361" s="184"/>
      <c r="L361" s="40"/>
      <c r="M361" s="185"/>
      <c r="N361" s="41"/>
      <c r="O361" s="41"/>
      <c r="P361" s="41"/>
      <c r="Q361" s="41"/>
      <c r="R361" s="41"/>
      <c r="S361" s="41"/>
      <c r="T361" s="69"/>
      <c r="AT361" s="23" t="s">
        <v>144</v>
      </c>
      <c r="AU361" s="23" t="s">
        <v>81</v>
      </c>
    </row>
    <row r="362" spans="2:65" s="1" customFormat="1" ht="16.5" customHeight="1">
      <c r="B362" s="169"/>
      <c r="C362" s="170" t="s">
        <v>638</v>
      </c>
      <c r="D362" s="170" t="s">
        <v>137</v>
      </c>
      <c r="E362" s="171" t="s">
        <v>639</v>
      </c>
      <c r="F362" s="172" t="s">
        <v>640</v>
      </c>
      <c r="G362" s="173" t="s">
        <v>304</v>
      </c>
      <c r="H362" s="174">
        <v>8</v>
      </c>
      <c r="I362" s="175"/>
      <c r="J362" s="176">
        <f>ROUND(I362*H362,2)</f>
        <v>0</v>
      </c>
      <c r="K362" s="172" t="s">
        <v>141</v>
      </c>
      <c r="L362" s="40"/>
      <c r="M362" s="177" t="s">
        <v>5</v>
      </c>
      <c r="N362" s="178" t="s">
        <v>42</v>
      </c>
      <c r="O362" s="41"/>
      <c r="P362" s="179">
        <f>O362*H362</f>
        <v>0</v>
      </c>
      <c r="Q362" s="179">
        <v>9.5E-4</v>
      </c>
      <c r="R362" s="179">
        <f>Q362*H362</f>
        <v>7.6E-3</v>
      </c>
      <c r="S362" s="179">
        <v>0</v>
      </c>
      <c r="T362" s="180">
        <f>S362*H362</f>
        <v>0</v>
      </c>
      <c r="AR362" s="23" t="s">
        <v>232</v>
      </c>
      <c r="AT362" s="23" t="s">
        <v>137</v>
      </c>
      <c r="AU362" s="23" t="s">
        <v>81</v>
      </c>
      <c r="AY362" s="23" t="s">
        <v>135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79</v>
      </c>
      <c r="BK362" s="181">
        <f>ROUND(I362*H362,2)</f>
        <v>0</v>
      </c>
      <c r="BL362" s="23" t="s">
        <v>232</v>
      </c>
      <c r="BM362" s="23" t="s">
        <v>641</v>
      </c>
    </row>
    <row r="363" spans="2:65" s="1" customFormat="1" ht="27">
      <c r="B363" s="40"/>
      <c r="D363" s="182" t="s">
        <v>144</v>
      </c>
      <c r="F363" s="183" t="s">
        <v>642</v>
      </c>
      <c r="I363" s="184"/>
      <c r="L363" s="40"/>
      <c r="M363" s="185"/>
      <c r="N363" s="41"/>
      <c r="O363" s="41"/>
      <c r="P363" s="41"/>
      <c r="Q363" s="41"/>
      <c r="R363" s="41"/>
      <c r="S363" s="41"/>
      <c r="T363" s="69"/>
      <c r="AT363" s="23" t="s">
        <v>144</v>
      </c>
      <c r="AU363" s="23" t="s">
        <v>81</v>
      </c>
    </row>
    <row r="364" spans="2:65" s="1" customFormat="1" ht="16.5" customHeight="1">
      <c r="B364" s="169"/>
      <c r="C364" s="170" t="s">
        <v>643</v>
      </c>
      <c r="D364" s="170" t="s">
        <v>137</v>
      </c>
      <c r="E364" s="171" t="s">
        <v>644</v>
      </c>
      <c r="F364" s="172" t="s">
        <v>645</v>
      </c>
      <c r="G364" s="173" t="s">
        <v>304</v>
      </c>
      <c r="H364" s="174">
        <v>58</v>
      </c>
      <c r="I364" s="175"/>
      <c r="J364" s="176">
        <f>ROUND(I364*H364,2)</f>
        <v>0</v>
      </c>
      <c r="K364" s="172" t="s">
        <v>141</v>
      </c>
      <c r="L364" s="40"/>
      <c r="M364" s="177" t="s">
        <v>5</v>
      </c>
      <c r="N364" s="178" t="s">
        <v>42</v>
      </c>
      <c r="O364" s="41"/>
      <c r="P364" s="179">
        <f>O364*H364</f>
        <v>0</v>
      </c>
      <c r="Q364" s="179">
        <v>2.9999999999999997E-4</v>
      </c>
      <c r="R364" s="179">
        <f>Q364*H364</f>
        <v>1.7399999999999999E-2</v>
      </c>
      <c r="S364" s="179">
        <v>0</v>
      </c>
      <c r="T364" s="180">
        <f>S364*H364</f>
        <v>0</v>
      </c>
      <c r="AR364" s="23" t="s">
        <v>232</v>
      </c>
      <c r="AT364" s="23" t="s">
        <v>137</v>
      </c>
      <c r="AU364" s="23" t="s">
        <v>81</v>
      </c>
      <c r="AY364" s="23" t="s">
        <v>135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79</v>
      </c>
      <c r="BK364" s="181">
        <f>ROUND(I364*H364,2)</f>
        <v>0</v>
      </c>
      <c r="BL364" s="23" t="s">
        <v>232</v>
      </c>
      <c r="BM364" s="23" t="s">
        <v>646</v>
      </c>
    </row>
    <row r="365" spans="2:65" s="1" customFormat="1" ht="13.5">
      <c r="B365" s="40"/>
      <c r="D365" s="182" t="s">
        <v>144</v>
      </c>
      <c r="F365" s="183" t="s">
        <v>647</v>
      </c>
      <c r="I365" s="184"/>
      <c r="L365" s="40"/>
      <c r="M365" s="185"/>
      <c r="N365" s="41"/>
      <c r="O365" s="41"/>
      <c r="P365" s="41"/>
      <c r="Q365" s="41"/>
      <c r="R365" s="41"/>
      <c r="S365" s="41"/>
      <c r="T365" s="69"/>
      <c r="AT365" s="23" t="s">
        <v>144</v>
      </c>
      <c r="AU365" s="23" t="s">
        <v>81</v>
      </c>
    </row>
    <row r="366" spans="2:65" s="1" customFormat="1" ht="16.5" customHeight="1">
      <c r="B366" s="169"/>
      <c r="C366" s="170" t="s">
        <v>648</v>
      </c>
      <c r="D366" s="170" t="s">
        <v>137</v>
      </c>
      <c r="E366" s="171" t="s">
        <v>649</v>
      </c>
      <c r="F366" s="172" t="s">
        <v>650</v>
      </c>
      <c r="G366" s="173" t="s">
        <v>304</v>
      </c>
      <c r="H366" s="174">
        <v>1</v>
      </c>
      <c r="I366" s="175"/>
      <c r="J366" s="176">
        <f>ROUND(I366*H366,2)</f>
        <v>0</v>
      </c>
      <c r="K366" s="172" t="s">
        <v>141</v>
      </c>
      <c r="L366" s="40"/>
      <c r="M366" s="177" t="s">
        <v>5</v>
      </c>
      <c r="N366" s="178" t="s">
        <v>42</v>
      </c>
      <c r="O366" s="41"/>
      <c r="P366" s="179">
        <f>O366*H366</f>
        <v>0</v>
      </c>
      <c r="Q366" s="179">
        <v>1.09E-3</v>
      </c>
      <c r="R366" s="179">
        <f>Q366*H366</f>
        <v>1.09E-3</v>
      </c>
      <c r="S366" s="179">
        <v>0</v>
      </c>
      <c r="T366" s="180">
        <f>S366*H366</f>
        <v>0</v>
      </c>
      <c r="AR366" s="23" t="s">
        <v>232</v>
      </c>
      <c r="AT366" s="23" t="s">
        <v>137</v>
      </c>
      <c r="AU366" s="23" t="s">
        <v>81</v>
      </c>
      <c r="AY366" s="23" t="s">
        <v>135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79</v>
      </c>
      <c r="BK366" s="181">
        <f>ROUND(I366*H366,2)</f>
        <v>0</v>
      </c>
      <c r="BL366" s="23" t="s">
        <v>232</v>
      </c>
      <c r="BM366" s="23" t="s">
        <v>651</v>
      </c>
    </row>
    <row r="367" spans="2:65" s="1" customFormat="1" ht="13.5">
      <c r="B367" s="40"/>
      <c r="D367" s="182" t="s">
        <v>144</v>
      </c>
      <c r="F367" s="183" t="s">
        <v>652</v>
      </c>
      <c r="I367" s="184"/>
      <c r="L367" s="40"/>
      <c r="M367" s="185"/>
      <c r="N367" s="41"/>
      <c r="O367" s="41"/>
      <c r="P367" s="41"/>
      <c r="Q367" s="41"/>
      <c r="R367" s="41"/>
      <c r="S367" s="41"/>
      <c r="T367" s="69"/>
      <c r="AT367" s="23" t="s">
        <v>144</v>
      </c>
      <c r="AU367" s="23" t="s">
        <v>81</v>
      </c>
    </row>
    <row r="368" spans="2:65" s="1" customFormat="1" ht="25.5" customHeight="1">
      <c r="B368" s="169"/>
      <c r="C368" s="170" t="s">
        <v>653</v>
      </c>
      <c r="D368" s="170" t="s">
        <v>137</v>
      </c>
      <c r="E368" s="171" t="s">
        <v>654</v>
      </c>
      <c r="F368" s="172" t="s">
        <v>655</v>
      </c>
      <c r="G368" s="173" t="s">
        <v>656</v>
      </c>
      <c r="H368" s="174">
        <v>3</v>
      </c>
      <c r="I368" s="175"/>
      <c r="J368" s="176">
        <f>ROUND(I368*H368,2)</f>
        <v>0</v>
      </c>
      <c r="K368" s="172" t="s">
        <v>141</v>
      </c>
      <c r="L368" s="40"/>
      <c r="M368" s="177" t="s">
        <v>5</v>
      </c>
      <c r="N368" s="178" t="s">
        <v>42</v>
      </c>
      <c r="O368" s="41"/>
      <c r="P368" s="179">
        <f>O368*H368</f>
        <v>0</v>
      </c>
      <c r="Q368" s="179">
        <v>2.0799999999999998E-3</v>
      </c>
      <c r="R368" s="179">
        <f>Q368*H368</f>
        <v>6.239999999999999E-3</v>
      </c>
      <c r="S368" s="179">
        <v>0</v>
      </c>
      <c r="T368" s="180">
        <f>S368*H368</f>
        <v>0</v>
      </c>
      <c r="AR368" s="23" t="s">
        <v>232</v>
      </c>
      <c r="AT368" s="23" t="s">
        <v>137</v>
      </c>
      <c r="AU368" s="23" t="s">
        <v>81</v>
      </c>
      <c r="AY368" s="23" t="s">
        <v>135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79</v>
      </c>
      <c r="BK368" s="181">
        <f>ROUND(I368*H368,2)</f>
        <v>0</v>
      </c>
      <c r="BL368" s="23" t="s">
        <v>232</v>
      </c>
      <c r="BM368" s="23" t="s">
        <v>657</v>
      </c>
    </row>
    <row r="369" spans="2:65" s="1" customFormat="1" ht="13.5">
      <c r="B369" s="40"/>
      <c r="D369" s="182" t="s">
        <v>144</v>
      </c>
      <c r="F369" s="183" t="s">
        <v>658</v>
      </c>
      <c r="I369" s="184"/>
      <c r="L369" s="40"/>
      <c r="M369" s="185"/>
      <c r="N369" s="41"/>
      <c r="O369" s="41"/>
      <c r="P369" s="41"/>
      <c r="Q369" s="41"/>
      <c r="R369" s="41"/>
      <c r="S369" s="41"/>
      <c r="T369" s="69"/>
      <c r="AT369" s="23" t="s">
        <v>144</v>
      </c>
      <c r="AU369" s="23" t="s">
        <v>81</v>
      </c>
    </row>
    <row r="370" spans="2:65" s="1" customFormat="1" ht="25.5" customHeight="1">
      <c r="B370" s="169"/>
      <c r="C370" s="170" t="s">
        <v>659</v>
      </c>
      <c r="D370" s="170" t="s">
        <v>137</v>
      </c>
      <c r="E370" s="171" t="s">
        <v>660</v>
      </c>
      <c r="F370" s="172" t="s">
        <v>661</v>
      </c>
      <c r="G370" s="173" t="s">
        <v>656</v>
      </c>
      <c r="H370" s="174">
        <v>1</v>
      </c>
      <c r="I370" s="175"/>
      <c r="J370" s="176">
        <f>ROUND(I370*H370,2)</f>
        <v>0</v>
      </c>
      <c r="K370" s="172" t="s">
        <v>141</v>
      </c>
      <c r="L370" s="40"/>
      <c r="M370" s="177" t="s">
        <v>5</v>
      </c>
      <c r="N370" s="178" t="s">
        <v>42</v>
      </c>
      <c r="O370" s="41"/>
      <c r="P370" s="179">
        <f>O370*H370</f>
        <v>0</v>
      </c>
      <c r="Q370" s="179">
        <v>1.8E-3</v>
      </c>
      <c r="R370" s="179">
        <f>Q370*H370</f>
        <v>1.8E-3</v>
      </c>
      <c r="S370" s="179">
        <v>0</v>
      </c>
      <c r="T370" s="180">
        <f>S370*H370</f>
        <v>0</v>
      </c>
      <c r="AR370" s="23" t="s">
        <v>232</v>
      </c>
      <c r="AT370" s="23" t="s">
        <v>137</v>
      </c>
      <c r="AU370" s="23" t="s">
        <v>81</v>
      </c>
      <c r="AY370" s="23" t="s">
        <v>135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79</v>
      </c>
      <c r="BK370" s="181">
        <f>ROUND(I370*H370,2)</f>
        <v>0</v>
      </c>
      <c r="BL370" s="23" t="s">
        <v>232</v>
      </c>
      <c r="BM370" s="23" t="s">
        <v>662</v>
      </c>
    </row>
    <row r="371" spans="2:65" s="1" customFormat="1" ht="13.5">
      <c r="B371" s="40"/>
      <c r="D371" s="182" t="s">
        <v>144</v>
      </c>
      <c r="F371" s="183" t="s">
        <v>663</v>
      </c>
      <c r="I371" s="184"/>
      <c r="L371" s="40"/>
      <c r="M371" s="185"/>
      <c r="N371" s="41"/>
      <c r="O371" s="41"/>
      <c r="P371" s="41"/>
      <c r="Q371" s="41"/>
      <c r="R371" s="41"/>
      <c r="S371" s="41"/>
      <c r="T371" s="69"/>
      <c r="AT371" s="23" t="s">
        <v>144</v>
      </c>
      <c r="AU371" s="23" t="s">
        <v>81</v>
      </c>
    </row>
    <row r="372" spans="2:65" s="1" customFormat="1" ht="16.5" customHeight="1">
      <c r="B372" s="169"/>
      <c r="C372" s="170" t="s">
        <v>664</v>
      </c>
      <c r="D372" s="170" t="s">
        <v>137</v>
      </c>
      <c r="E372" s="171" t="s">
        <v>665</v>
      </c>
      <c r="F372" s="172" t="s">
        <v>666</v>
      </c>
      <c r="G372" s="173" t="s">
        <v>656</v>
      </c>
      <c r="H372" s="174">
        <v>20</v>
      </c>
      <c r="I372" s="175"/>
      <c r="J372" s="176">
        <f>ROUND(I372*H372,2)</f>
        <v>0</v>
      </c>
      <c r="K372" s="172" t="s">
        <v>141</v>
      </c>
      <c r="L372" s="40"/>
      <c r="M372" s="177" t="s">
        <v>5</v>
      </c>
      <c r="N372" s="178" t="s">
        <v>42</v>
      </c>
      <c r="O372" s="41"/>
      <c r="P372" s="179">
        <f>O372*H372</f>
        <v>0</v>
      </c>
      <c r="Q372" s="179">
        <v>1.8400000000000001E-3</v>
      </c>
      <c r="R372" s="179">
        <f>Q372*H372</f>
        <v>3.6799999999999999E-2</v>
      </c>
      <c r="S372" s="179">
        <v>0</v>
      </c>
      <c r="T372" s="180">
        <f>S372*H372</f>
        <v>0</v>
      </c>
      <c r="AR372" s="23" t="s">
        <v>232</v>
      </c>
      <c r="AT372" s="23" t="s">
        <v>137</v>
      </c>
      <c r="AU372" s="23" t="s">
        <v>81</v>
      </c>
      <c r="AY372" s="23" t="s">
        <v>135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79</v>
      </c>
      <c r="BK372" s="181">
        <f>ROUND(I372*H372,2)</f>
        <v>0</v>
      </c>
      <c r="BL372" s="23" t="s">
        <v>232</v>
      </c>
      <c r="BM372" s="23" t="s">
        <v>667</v>
      </c>
    </row>
    <row r="373" spans="2:65" s="1" customFormat="1" ht="13.5">
      <c r="B373" s="40"/>
      <c r="D373" s="182" t="s">
        <v>144</v>
      </c>
      <c r="F373" s="183" t="s">
        <v>668</v>
      </c>
      <c r="I373" s="184"/>
      <c r="L373" s="40"/>
      <c r="M373" s="185"/>
      <c r="N373" s="41"/>
      <c r="O373" s="41"/>
      <c r="P373" s="41"/>
      <c r="Q373" s="41"/>
      <c r="R373" s="41"/>
      <c r="S373" s="41"/>
      <c r="T373" s="69"/>
      <c r="AT373" s="23" t="s">
        <v>144</v>
      </c>
      <c r="AU373" s="23" t="s">
        <v>81</v>
      </c>
    </row>
    <row r="374" spans="2:65" s="1" customFormat="1" ht="16.5" customHeight="1">
      <c r="B374" s="169"/>
      <c r="C374" s="170" t="s">
        <v>669</v>
      </c>
      <c r="D374" s="170" t="s">
        <v>137</v>
      </c>
      <c r="E374" s="171" t="s">
        <v>670</v>
      </c>
      <c r="F374" s="172" t="s">
        <v>671</v>
      </c>
      <c r="G374" s="173" t="s">
        <v>656</v>
      </c>
      <c r="H374" s="174">
        <v>5</v>
      </c>
      <c r="I374" s="175"/>
      <c r="J374" s="176">
        <f>ROUND(I374*H374,2)</f>
        <v>0</v>
      </c>
      <c r="K374" s="172" t="s">
        <v>141</v>
      </c>
      <c r="L374" s="40"/>
      <c r="M374" s="177" t="s">
        <v>5</v>
      </c>
      <c r="N374" s="178" t="s">
        <v>42</v>
      </c>
      <c r="O374" s="41"/>
      <c r="P374" s="179">
        <f>O374*H374</f>
        <v>0</v>
      </c>
      <c r="Q374" s="179">
        <v>3.0999999999999999E-3</v>
      </c>
      <c r="R374" s="179">
        <f>Q374*H374</f>
        <v>1.55E-2</v>
      </c>
      <c r="S374" s="179">
        <v>0</v>
      </c>
      <c r="T374" s="180">
        <f>S374*H374</f>
        <v>0</v>
      </c>
      <c r="AR374" s="23" t="s">
        <v>232</v>
      </c>
      <c r="AT374" s="23" t="s">
        <v>137</v>
      </c>
      <c r="AU374" s="23" t="s">
        <v>81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79</v>
      </c>
      <c r="BK374" s="181">
        <f>ROUND(I374*H374,2)</f>
        <v>0</v>
      </c>
      <c r="BL374" s="23" t="s">
        <v>232</v>
      </c>
      <c r="BM374" s="23" t="s">
        <v>672</v>
      </c>
    </row>
    <row r="375" spans="2:65" s="1" customFormat="1" ht="13.5">
      <c r="B375" s="40"/>
      <c r="D375" s="182" t="s">
        <v>144</v>
      </c>
      <c r="F375" s="183" t="s">
        <v>673</v>
      </c>
      <c r="I375" s="184"/>
      <c r="L375" s="40"/>
      <c r="M375" s="185"/>
      <c r="N375" s="41"/>
      <c r="O375" s="41"/>
      <c r="P375" s="41"/>
      <c r="Q375" s="41"/>
      <c r="R375" s="41"/>
      <c r="S375" s="41"/>
      <c r="T375" s="69"/>
      <c r="AT375" s="23" t="s">
        <v>144</v>
      </c>
      <c r="AU375" s="23" t="s">
        <v>81</v>
      </c>
    </row>
    <row r="376" spans="2:65" s="1" customFormat="1" ht="16.5" customHeight="1">
      <c r="B376" s="169"/>
      <c r="C376" s="170" t="s">
        <v>674</v>
      </c>
      <c r="D376" s="170" t="s">
        <v>137</v>
      </c>
      <c r="E376" s="171" t="s">
        <v>675</v>
      </c>
      <c r="F376" s="172" t="s">
        <v>676</v>
      </c>
      <c r="G376" s="173" t="s">
        <v>304</v>
      </c>
      <c r="H376" s="174">
        <v>20</v>
      </c>
      <c r="I376" s="175"/>
      <c r="J376" s="176">
        <f>ROUND(I376*H376,2)</f>
        <v>0</v>
      </c>
      <c r="K376" s="172" t="s">
        <v>141</v>
      </c>
      <c r="L376" s="40"/>
      <c r="M376" s="177" t="s">
        <v>5</v>
      </c>
      <c r="N376" s="178" t="s">
        <v>42</v>
      </c>
      <c r="O376" s="41"/>
      <c r="P376" s="179">
        <f>O376*H376</f>
        <v>0</v>
      </c>
      <c r="Q376" s="179">
        <v>2.3000000000000001E-4</v>
      </c>
      <c r="R376" s="179">
        <f>Q376*H376</f>
        <v>4.5999999999999999E-3</v>
      </c>
      <c r="S376" s="179">
        <v>0</v>
      </c>
      <c r="T376" s="180">
        <f>S376*H376</f>
        <v>0</v>
      </c>
      <c r="AR376" s="23" t="s">
        <v>232</v>
      </c>
      <c r="AT376" s="23" t="s">
        <v>137</v>
      </c>
      <c r="AU376" s="23" t="s">
        <v>81</v>
      </c>
      <c r="AY376" s="23" t="s">
        <v>135</v>
      </c>
      <c r="BE376" s="181">
        <f>IF(N376="základní",J376,0)</f>
        <v>0</v>
      </c>
      <c r="BF376" s="181">
        <f>IF(N376="snížená",J376,0)</f>
        <v>0</v>
      </c>
      <c r="BG376" s="181">
        <f>IF(N376="zákl. přenesená",J376,0)</f>
        <v>0</v>
      </c>
      <c r="BH376" s="181">
        <f>IF(N376="sníž. přenesená",J376,0)</f>
        <v>0</v>
      </c>
      <c r="BI376" s="181">
        <f>IF(N376="nulová",J376,0)</f>
        <v>0</v>
      </c>
      <c r="BJ376" s="23" t="s">
        <v>79</v>
      </c>
      <c r="BK376" s="181">
        <f>ROUND(I376*H376,2)</f>
        <v>0</v>
      </c>
      <c r="BL376" s="23" t="s">
        <v>232</v>
      </c>
      <c r="BM376" s="23" t="s">
        <v>677</v>
      </c>
    </row>
    <row r="377" spans="2:65" s="1" customFormat="1" ht="27">
      <c r="B377" s="40"/>
      <c r="D377" s="182" t="s">
        <v>144</v>
      </c>
      <c r="F377" s="183" t="s">
        <v>678</v>
      </c>
      <c r="I377" s="184"/>
      <c r="L377" s="40"/>
      <c r="M377" s="185"/>
      <c r="N377" s="41"/>
      <c r="O377" s="41"/>
      <c r="P377" s="41"/>
      <c r="Q377" s="41"/>
      <c r="R377" s="41"/>
      <c r="S377" s="41"/>
      <c r="T377" s="69"/>
      <c r="AT377" s="23" t="s">
        <v>144</v>
      </c>
      <c r="AU377" s="23" t="s">
        <v>81</v>
      </c>
    </row>
    <row r="378" spans="2:65" s="1" customFormat="1" ht="16.5" customHeight="1">
      <c r="B378" s="169"/>
      <c r="C378" s="170" t="s">
        <v>679</v>
      </c>
      <c r="D378" s="170" t="s">
        <v>137</v>
      </c>
      <c r="E378" s="171" t="s">
        <v>680</v>
      </c>
      <c r="F378" s="172" t="s">
        <v>681</v>
      </c>
      <c r="G378" s="173" t="s">
        <v>304</v>
      </c>
      <c r="H378" s="174">
        <v>1</v>
      </c>
      <c r="I378" s="175"/>
      <c r="J378" s="176">
        <f>ROUND(I378*H378,2)</f>
        <v>0</v>
      </c>
      <c r="K378" s="172" t="s">
        <v>141</v>
      </c>
      <c r="L378" s="40"/>
      <c r="M378" s="177" t="s">
        <v>5</v>
      </c>
      <c r="N378" s="178" t="s">
        <v>42</v>
      </c>
      <c r="O378" s="41"/>
      <c r="P378" s="179">
        <f>O378*H378</f>
        <v>0</v>
      </c>
      <c r="Q378" s="179">
        <v>2.7999999999999998E-4</v>
      </c>
      <c r="R378" s="179">
        <f>Q378*H378</f>
        <v>2.7999999999999998E-4</v>
      </c>
      <c r="S378" s="179">
        <v>0</v>
      </c>
      <c r="T378" s="180">
        <f>S378*H378</f>
        <v>0</v>
      </c>
      <c r="AR378" s="23" t="s">
        <v>232</v>
      </c>
      <c r="AT378" s="23" t="s">
        <v>137</v>
      </c>
      <c r="AU378" s="23" t="s">
        <v>81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79</v>
      </c>
      <c r="BK378" s="181">
        <f>ROUND(I378*H378,2)</f>
        <v>0</v>
      </c>
      <c r="BL378" s="23" t="s">
        <v>232</v>
      </c>
      <c r="BM378" s="23" t="s">
        <v>682</v>
      </c>
    </row>
    <row r="379" spans="2:65" s="1" customFormat="1" ht="13.5">
      <c r="B379" s="40"/>
      <c r="D379" s="182" t="s">
        <v>144</v>
      </c>
      <c r="F379" s="183" t="s">
        <v>683</v>
      </c>
      <c r="I379" s="184"/>
      <c r="L379" s="40"/>
      <c r="M379" s="185"/>
      <c r="N379" s="41"/>
      <c r="O379" s="41"/>
      <c r="P379" s="41"/>
      <c r="Q379" s="41"/>
      <c r="R379" s="41"/>
      <c r="S379" s="41"/>
      <c r="T379" s="69"/>
      <c r="AT379" s="23" t="s">
        <v>144</v>
      </c>
      <c r="AU379" s="23" t="s">
        <v>81</v>
      </c>
    </row>
    <row r="380" spans="2:65" s="1" customFormat="1" ht="16.5" customHeight="1">
      <c r="B380" s="169"/>
      <c r="C380" s="170" t="s">
        <v>684</v>
      </c>
      <c r="D380" s="170" t="s">
        <v>137</v>
      </c>
      <c r="E380" s="171" t="s">
        <v>685</v>
      </c>
      <c r="F380" s="172" t="s">
        <v>686</v>
      </c>
      <c r="G380" s="173" t="s">
        <v>304</v>
      </c>
      <c r="H380" s="174">
        <v>5</v>
      </c>
      <c r="I380" s="175"/>
      <c r="J380" s="176">
        <f>ROUND(I380*H380,2)</f>
        <v>0</v>
      </c>
      <c r="K380" s="172" t="s">
        <v>141</v>
      </c>
      <c r="L380" s="40"/>
      <c r="M380" s="177" t="s">
        <v>5</v>
      </c>
      <c r="N380" s="178" t="s">
        <v>42</v>
      </c>
      <c r="O380" s="41"/>
      <c r="P380" s="179">
        <f>O380*H380</f>
        <v>0</v>
      </c>
      <c r="Q380" s="179">
        <v>7.5000000000000002E-4</v>
      </c>
      <c r="R380" s="179">
        <f>Q380*H380</f>
        <v>3.7499999999999999E-3</v>
      </c>
      <c r="S380" s="179">
        <v>0</v>
      </c>
      <c r="T380" s="180">
        <f>S380*H380</f>
        <v>0</v>
      </c>
      <c r="AR380" s="23" t="s">
        <v>232</v>
      </c>
      <c r="AT380" s="23" t="s">
        <v>137</v>
      </c>
      <c r="AU380" s="23" t="s">
        <v>81</v>
      </c>
      <c r="AY380" s="23" t="s">
        <v>135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79</v>
      </c>
      <c r="BK380" s="181">
        <f>ROUND(I380*H380,2)</f>
        <v>0</v>
      </c>
      <c r="BL380" s="23" t="s">
        <v>232</v>
      </c>
      <c r="BM380" s="23" t="s">
        <v>687</v>
      </c>
    </row>
    <row r="381" spans="2:65" s="1" customFormat="1" ht="27">
      <c r="B381" s="40"/>
      <c r="D381" s="182" t="s">
        <v>144</v>
      </c>
      <c r="F381" s="183" t="s">
        <v>688</v>
      </c>
      <c r="I381" s="184"/>
      <c r="L381" s="40"/>
      <c r="M381" s="185"/>
      <c r="N381" s="41"/>
      <c r="O381" s="41"/>
      <c r="P381" s="41"/>
      <c r="Q381" s="41"/>
      <c r="R381" s="41"/>
      <c r="S381" s="41"/>
      <c r="T381" s="69"/>
      <c r="AT381" s="23" t="s">
        <v>144</v>
      </c>
      <c r="AU381" s="23" t="s">
        <v>81</v>
      </c>
    </row>
    <row r="382" spans="2:65" s="1" customFormat="1" ht="16.5" customHeight="1">
      <c r="B382" s="169"/>
      <c r="C382" s="170" t="s">
        <v>689</v>
      </c>
      <c r="D382" s="170" t="s">
        <v>137</v>
      </c>
      <c r="E382" s="171" t="s">
        <v>690</v>
      </c>
      <c r="F382" s="172" t="s">
        <v>691</v>
      </c>
      <c r="G382" s="173" t="s">
        <v>195</v>
      </c>
      <c r="H382" s="174">
        <v>1.399</v>
      </c>
      <c r="I382" s="175"/>
      <c r="J382" s="176">
        <f>ROUND(I382*H382,2)</f>
        <v>0</v>
      </c>
      <c r="K382" s="172" t="s">
        <v>141</v>
      </c>
      <c r="L382" s="40"/>
      <c r="M382" s="177" t="s">
        <v>5</v>
      </c>
      <c r="N382" s="178" t="s">
        <v>42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232</v>
      </c>
      <c r="AT382" s="23" t="s">
        <v>137</v>
      </c>
      <c r="AU382" s="23" t="s">
        <v>81</v>
      </c>
      <c r="AY382" s="23" t="s">
        <v>135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79</v>
      </c>
      <c r="BK382" s="181">
        <f>ROUND(I382*H382,2)</f>
        <v>0</v>
      </c>
      <c r="BL382" s="23" t="s">
        <v>232</v>
      </c>
      <c r="BM382" s="23" t="s">
        <v>692</v>
      </c>
    </row>
    <row r="383" spans="2:65" s="1" customFormat="1" ht="27">
      <c r="B383" s="40"/>
      <c r="D383" s="182" t="s">
        <v>144</v>
      </c>
      <c r="F383" s="183" t="s">
        <v>693</v>
      </c>
      <c r="I383" s="184"/>
      <c r="L383" s="40"/>
      <c r="M383" s="185"/>
      <c r="N383" s="41"/>
      <c r="O383" s="41"/>
      <c r="P383" s="41"/>
      <c r="Q383" s="41"/>
      <c r="R383" s="41"/>
      <c r="S383" s="41"/>
      <c r="T383" s="69"/>
      <c r="AT383" s="23" t="s">
        <v>144</v>
      </c>
      <c r="AU383" s="23" t="s">
        <v>81</v>
      </c>
    </row>
    <row r="384" spans="2:65" s="1" customFormat="1" ht="16.5" customHeight="1">
      <c r="B384" s="169"/>
      <c r="C384" s="170" t="s">
        <v>694</v>
      </c>
      <c r="D384" s="170" t="s">
        <v>137</v>
      </c>
      <c r="E384" s="171" t="s">
        <v>695</v>
      </c>
      <c r="F384" s="172" t="s">
        <v>696</v>
      </c>
      <c r="G384" s="173" t="s">
        <v>195</v>
      </c>
      <c r="H384" s="174">
        <v>1.399</v>
      </c>
      <c r="I384" s="175"/>
      <c r="J384" s="176">
        <f>ROUND(I384*H384,2)</f>
        <v>0</v>
      </c>
      <c r="K384" s="172" t="s">
        <v>141</v>
      </c>
      <c r="L384" s="40"/>
      <c r="M384" s="177" t="s">
        <v>5</v>
      </c>
      <c r="N384" s="178" t="s">
        <v>42</v>
      </c>
      <c r="O384" s="41"/>
      <c r="P384" s="179">
        <f>O384*H384</f>
        <v>0</v>
      </c>
      <c r="Q384" s="179">
        <v>0</v>
      </c>
      <c r="R384" s="179">
        <f>Q384*H384</f>
        <v>0</v>
      </c>
      <c r="S384" s="179">
        <v>0</v>
      </c>
      <c r="T384" s="180">
        <f>S384*H384</f>
        <v>0</v>
      </c>
      <c r="AR384" s="23" t="s">
        <v>232</v>
      </c>
      <c r="AT384" s="23" t="s">
        <v>137</v>
      </c>
      <c r="AU384" s="23" t="s">
        <v>81</v>
      </c>
      <c r="AY384" s="23" t="s">
        <v>135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79</v>
      </c>
      <c r="BK384" s="181">
        <f>ROUND(I384*H384,2)</f>
        <v>0</v>
      </c>
      <c r="BL384" s="23" t="s">
        <v>232</v>
      </c>
      <c r="BM384" s="23" t="s">
        <v>697</v>
      </c>
    </row>
    <row r="385" spans="2:65" s="1" customFormat="1" ht="27">
      <c r="B385" s="40"/>
      <c r="D385" s="182" t="s">
        <v>144</v>
      </c>
      <c r="F385" s="183" t="s">
        <v>698</v>
      </c>
      <c r="I385" s="184"/>
      <c r="L385" s="40"/>
      <c r="M385" s="185"/>
      <c r="N385" s="41"/>
      <c r="O385" s="41"/>
      <c r="P385" s="41"/>
      <c r="Q385" s="41"/>
      <c r="R385" s="41"/>
      <c r="S385" s="41"/>
      <c r="T385" s="69"/>
      <c r="AT385" s="23" t="s">
        <v>144</v>
      </c>
      <c r="AU385" s="23" t="s">
        <v>81</v>
      </c>
    </row>
    <row r="386" spans="2:65" s="10" customFormat="1" ht="29.85" customHeight="1">
      <c r="B386" s="156"/>
      <c r="D386" s="157" t="s">
        <v>70</v>
      </c>
      <c r="E386" s="167" t="s">
        <v>699</v>
      </c>
      <c r="F386" s="167" t="s">
        <v>700</v>
      </c>
      <c r="I386" s="159"/>
      <c r="J386" s="168">
        <f>BK386</f>
        <v>0</v>
      </c>
      <c r="L386" s="156"/>
      <c r="M386" s="161"/>
      <c r="N386" s="162"/>
      <c r="O386" s="162"/>
      <c r="P386" s="163">
        <f>SUM(P387:P396)</f>
        <v>0</v>
      </c>
      <c r="Q386" s="162"/>
      <c r="R386" s="163">
        <f>SUM(R387:R396)</f>
        <v>0.25609999999999999</v>
      </c>
      <c r="S386" s="162"/>
      <c r="T386" s="164">
        <f>SUM(T387:T396)</f>
        <v>0</v>
      </c>
      <c r="AR386" s="157" t="s">
        <v>81</v>
      </c>
      <c r="AT386" s="165" t="s">
        <v>70</v>
      </c>
      <c r="AU386" s="165" t="s">
        <v>79</v>
      </c>
      <c r="AY386" s="157" t="s">
        <v>135</v>
      </c>
      <c r="BK386" s="166">
        <f>SUM(BK387:BK396)</f>
        <v>0</v>
      </c>
    </row>
    <row r="387" spans="2:65" s="1" customFormat="1" ht="25.5" customHeight="1">
      <c r="B387" s="169"/>
      <c r="C387" s="170" t="s">
        <v>701</v>
      </c>
      <c r="D387" s="170" t="s">
        <v>137</v>
      </c>
      <c r="E387" s="171" t="s">
        <v>702</v>
      </c>
      <c r="F387" s="172" t="s">
        <v>703</v>
      </c>
      <c r="G387" s="173" t="s">
        <v>304</v>
      </c>
      <c r="H387" s="174">
        <v>26</v>
      </c>
      <c r="I387" s="175"/>
      <c r="J387" s="176">
        <f>ROUND(I387*H387,2)</f>
        <v>0</v>
      </c>
      <c r="K387" s="172" t="s">
        <v>141</v>
      </c>
      <c r="L387" s="40"/>
      <c r="M387" s="177" t="s">
        <v>5</v>
      </c>
      <c r="N387" s="178" t="s">
        <v>42</v>
      </c>
      <c r="O387" s="41"/>
      <c r="P387" s="179">
        <f>O387*H387</f>
        <v>0</v>
      </c>
      <c r="Q387" s="179">
        <v>9.1999999999999998E-3</v>
      </c>
      <c r="R387" s="179">
        <f>Q387*H387</f>
        <v>0.2392</v>
      </c>
      <c r="S387" s="179">
        <v>0</v>
      </c>
      <c r="T387" s="180">
        <f>S387*H387</f>
        <v>0</v>
      </c>
      <c r="AR387" s="23" t="s">
        <v>232</v>
      </c>
      <c r="AT387" s="23" t="s">
        <v>137</v>
      </c>
      <c r="AU387" s="23" t="s">
        <v>81</v>
      </c>
      <c r="AY387" s="23" t="s">
        <v>135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23" t="s">
        <v>79</v>
      </c>
      <c r="BK387" s="181">
        <f>ROUND(I387*H387,2)</f>
        <v>0</v>
      </c>
      <c r="BL387" s="23" t="s">
        <v>232</v>
      </c>
      <c r="BM387" s="23" t="s">
        <v>704</v>
      </c>
    </row>
    <row r="388" spans="2:65" s="1" customFormat="1" ht="27">
      <c r="B388" s="40"/>
      <c r="D388" s="182" t="s">
        <v>144</v>
      </c>
      <c r="F388" s="183" t="s">
        <v>705</v>
      </c>
      <c r="I388" s="184"/>
      <c r="L388" s="40"/>
      <c r="M388" s="185"/>
      <c r="N388" s="41"/>
      <c r="O388" s="41"/>
      <c r="P388" s="41"/>
      <c r="Q388" s="41"/>
      <c r="R388" s="41"/>
      <c r="S388" s="41"/>
      <c r="T388" s="69"/>
      <c r="AT388" s="23" t="s">
        <v>144</v>
      </c>
      <c r="AU388" s="23" t="s">
        <v>81</v>
      </c>
    </row>
    <row r="389" spans="2:65" s="1" customFormat="1" ht="16.5" customHeight="1">
      <c r="B389" s="169"/>
      <c r="C389" s="170" t="s">
        <v>706</v>
      </c>
      <c r="D389" s="170" t="s">
        <v>137</v>
      </c>
      <c r="E389" s="171" t="s">
        <v>707</v>
      </c>
      <c r="F389" s="172" t="s">
        <v>708</v>
      </c>
      <c r="G389" s="173" t="s">
        <v>304</v>
      </c>
      <c r="H389" s="174">
        <v>26</v>
      </c>
      <c r="I389" s="175"/>
      <c r="J389" s="176">
        <f>ROUND(I389*H389,2)</f>
        <v>0</v>
      </c>
      <c r="K389" s="172" t="s">
        <v>141</v>
      </c>
      <c r="L389" s="40"/>
      <c r="M389" s="177" t="s">
        <v>5</v>
      </c>
      <c r="N389" s="178" t="s">
        <v>42</v>
      </c>
      <c r="O389" s="41"/>
      <c r="P389" s="179">
        <f>O389*H389</f>
        <v>0</v>
      </c>
      <c r="Q389" s="179">
        <v>1.4999999999999999E-4</v>
      </c>
      <c r="R389" s="179">
        <f>Q389*H389</f>
        <v>3.8999999999999998E-3</v>
      </c>
      <c r="S389" s="179">
        <v>0</v>
      </c>
      <c r="T389" s="180">
        <f>S389*H389</f>
        <v>0</v>
      </c>
      <c r="AR389" s="23" t="s">
        <v>232</v>
      </c>
      <c r="AT389" s="23" t="s">
        <v>137</v>
      </c>
      <c r="AU389" s="23" t="s">
        <v>81</v>
      </c>
      <c r="AY389" s="23" t="s">
        <v>135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79</v>
      </c>
      <c r="BK389" s="181">
        <f>ROUND(I389*H389,2)</f>
        <v>0</v>
      </c>
      <c r="BL389" s="23" t="s">
        <v>232</v>
      </c>
      <c r="BM389" s="23" t="s">
        <v>709</v>
      </c>
    </row>
    <row r="390" spans="2:65" s="1" customFormat="1" ht="13.5">
      <c r="B390" s="40"/>
      <c r="D390" s="182" t="s">
        <v>144</v>
      </c>
      <c r="F390" s="183" t="s">
        <v>710</v>
      </c>
      <c r="I390" s="184"/>
      <c r="L390" s="40"/>
      <c r="M390" s="185"/>
      <c r="N390" s="41"/>
      <c r="O390" s="41"/>
      <c r="P390" s="41"/>
      <c r="Q390" s="41"/>
      <c r="R390" s="41"/>
      <c r="S390" s="41"/>
      <c r="T390" s="69"/>
      <c r="AT390" s="23" t="s">
        <v>144</v>
      </c>
      <c r="AU390" s="23" t="s">
        <v>81</v>
      </c>
    </row>
    <row r="391" spans="2:65" s="1" customFormat="1" ht="16.5" customHeight="1">
      <c r="B391" s="169"/>
      <c r="C391" s="170" t="s">
        <v>711</v>
      </c>
      <c r="D391" s="170" t="s">
        <v>137</v>
      </c>
      <c r="E391" s="171" t="s">
        <v>712</v>
      </c>
      <c r="F391" s="172" t="s">
        <v>713</v>
      </c>
      <c r="G391" s="173" t="s">
        <v>304</v>
      </c>
      <c r="H391" s="174">
        <v>26</v>
      </c>
      <c r="I391" s="175"/>
      <c r="J391" s="176">
        <f>ROUND(I391*H391,2)</f>
        <v>0</v>
      </c>
      <c r="K391" s="172" t="s">
        <v>141</v>
      </c>
      <c r="L391" s="40"/>
      <c r="M391" s="177" t="s">
        <v>5</v>
      </c>
      <c r="N391" s="178" t="s">
        <v>42</v>
      </c>
      <c r="O391" s="41"/>
      <c r="P391" s="179">
        <f>O391*H391</f>
        <v>0</v>
      </c>
      <c r="Q391" s="179">
        <v>5.0000000000000001E-4</v>
      </c>
      <c r="R391" s="179">
        <f>Q391*H391</f>
        <v>1.3000000000000001E-2</v>
      </c>
      <c r="S391" s="179">
        <v>0</v>
      </c>
      <c r="T391" s="180">
        <f>S391*H391</f>
        <v>0</v>
      </c>
      <c r="AR391" s="23" t="s">
        <v>232</v>
      </c>
      <c r="AT391" s="23" t="s">
        <v>137</v>
      </c>
      <c r="AU391" s="23" t="s">
        <v>81</v>
      </c>
      <c r="AY391" s="23" t="s">
        <v>135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79</v>
      </c>
      <c r="BK391" s="181">
        <f>ROUND(I391*H391,2)</f>
        <v>0</v>
      </c>
      <c r="BL391" s="23" t="s">
        <v>232</v>
      </c>
      <c r="BM391" s="23" t="s">
        <v>714</v>
      </c>
    </row>
    <row r="392" spans="2:65" s="1" customFormat="1" ht="13.5">
      <c r="B392" s="40"/>
      <c r="D392" s="182" t="s">
        <v>144</v>
      </c>
      <c r="F392" s="183" t="s">
        <v>715</v>
      </c>
      <c r="I392" s="184"/>
      <c r="L392" s="40"/>
      <c r="M392" s="185"/>
      <c r="N392" s="41"/>
      <c r="O392" s="41"/>
      <c r="P392" s="41"/>
      <c r="Q392" s="41"/>
      <c r="R392" s="41"/>
      <c r="S392" s="41"/>
      <c r="T392" s="69"/>
      <c r="AT392" s="23" t="s">
        <v>144</v>
      </c>
      <c r="AU392" s="23" t="s">
        <v>81</v>
      </c>
    </row>
    <row r="393" spans="2:65" s="1" customFormat="1" ht="16.5" customHeight="1">
      <c r="B393" s="169"/>
      <c r="C393" s="170" t="s">
        <v>716</v>
      </c>
      <c r="D393" s="170" t="s">
        <v>137</v>
      </c>
      <c r="E393" s="171" t="s">
        <v>717</v>
      </c>
      <c r="F393" s="172" t="s">
        <v>718</v>
      </c>
      <c r="G393" s="173" t="s">
        <v>195</v>
      </c>
      <c r="H393" s="174">
        <v>0.25600000000000001</v>
      </c>
      <c r="I393" s="175"/>
      <c r="J393" s="176">
        <f>ROUND(I393*H393,2)</f>
        <v>0</v>
      </c>
      <c r="K393" s="172" t="s">
        <v>141</v>
      </c>
      <c r="L393" s="40"/>
      <c r="M393" s="177" t="s">
        <v>5</v>
      </c>
      <c r="N393" s="178" t="s">
        <v>42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232</v>
      </c>
      <c r="AT393" s="23" t="s">
        <v>137</v>
      </c>
      <c r="AU393" s="23" t="s">
        <v>81</v>
      </c>
      <c r="AY393" s="23" t="s">
        <v>135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79</v>
      </c>
      <c r="BK393" s="181">
        <f>ROUND(I393*H393,2)</f>
        <v>0</v>
      </c>
      <c r="BL393" s="23" t="s">
        <v>232</v>
      </c>
      <c r="BM393" s="23" t="s">
        <v>719</v>
      </c>
    </row>
    <row r="394" spans="2:65" s="1" customFormat="1" ht="27">
      <c r="B394" s="40"/>
      <c r="D394" s="182" t="s">
        <v>144</v>
      </c>
      <c r="F394" s="183" t="s">
        <v>720</v>
      </c>
      <c r="I394" s="184"/>
      <c r="L394" s="40"/>
      <c r="M394" s="185"/>
      <c r="N394" s="41"/>
      <c r="O394" s="41"/>
      <c r="P394" s="41"/>
      <c r="Q394" s="41"/>
      <c r="R394" s="41"/>
      <c r="S394" s="41"/>
      <c r="T394" s="69"/>
      <c r="AT394" s="23" t="s">
        <v>144</v>
      </c>
      <c r="AU394" s="23" t="s">
        <v>81</v>
      </c>
    </row>
    <row r="395" spans="2:65" s="1" customFormat="1" ht="16.5" customHeight="1">
      <c r="B395" s="169"/>
      <c r="C395" s="170" t="s">
        <v>721</v>
      </c>
      <c r="D395" s="170" t="s">
        <v>137</v>
      </c>
      <c r="E395" s="171" t="s">
        <v>722</v>
      </c>
      <c r="F395" s="172" t="s">
        <v>723</v>
      </c>
      <c r="G395" s="173" t="s">
        <v>195</v>
      </c>
      <c r="H395" s="174">
        <v>0.25600000000000001</v>
      </c>
      <c r="I395" s="175"/>
      <c r="J395" s="176">
        <f>ROUND(I395*H395,2)</f>
        <v>0</v>
      </c>
      <c r="K395" s="172" t="s">
        <v>141</v>
      </c>
      <c r="L395" s="40"/>
      <c r="M395" s="177" t="s">
        <v>5</v>
      </c>
      <c r="N395" s="178" t="s">
        <v>42</v>
      </c>
      <c r="O395" s="41"/>
      <c r="P395" s="179">
        <f>O395*H395</f>
        <v>0</v>
      </c>
      <c r="Q395" s="179">
        <v>0</v>
      </c>
      <c r="R395" s="179">
        <f>Q395*H395</f>
        <v>0</v>
      </c>
      <c r="S395" s="179">
        <v>0</v>
      </c>
      <c r="T395" s="180">
        <f>S395*H395</f>
        <v>0</v>
      </c>
      <c r="AR395" s="23" t="s">
        <v>232</v>
      </c>
      <c r="AT395" s="23" t="s">
        <v>137</v>
      </c>
      <c r="AU395" s="23" t="s">
        <v>81</v>
      </c>
      <c r="AY395" s="23" t="s">
        <v>135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23" t="s">
        <v>79</v>
      </c>
      <c r="BK395" s="181">
        <f>ROUND(I395*H395,2)</f>
        <v>0</v>
      </c>
      <c r="BL395" s="23" t="s">
        <v>232</v>
      </c>
      <c r="BM395" s="23" t="s">
        <v>724</v>
      </c>
    </row>
    <row r="396" spans="2:65" s="1" customFormat="1" ht="27">
      <c r="B396" s="40"/>
      <c r="D396" s="182" t="s">
        <v>144</v>
      </c>
      <c r="F396" s="183" t="s">
        <v>725</v>
      </c>
      <c r="I396" s="184"/>
      <c r="L396" s="40"/>
      <c r="M396" s="185"/>
      <c r="N396" s="41"/>
      <c r="O396" s="41"/>
      <c r="P396" s="41"/>
      <c r="Q396" s="41"/>
      <c r="R396" s="41"/>
      <c r="S396" s="41"/>
      <c r="T396" s="69"/>
      <c r="AT396" s="23" t="s">
        <v>144</v>
      </c>
      <c r="AU396" s="23" t="s">
        <v>81</v>
      </c>
    </row>
    <row r="397" spans="2:65" s="10" customFormat="1" ht="29.85" customHeight="1">
      <c r="B397" s="156"/>
      <c r="D397" s="157" t="s">
        <v>70</v>
      </c>
      <c r="E397" s="167" t="s">
        <v>726</v>
      </c>
      <c r="F397" s="167" t="s">
        <v>727</v>
      </c>
      <c r="I397" s="159"/>
      <c r="J397" s="168">
        <f>BK397</f>
        <v>0</v>
      </c>
      <c r="L397" s="156"/>
      <c r="M397" s="161"/>
      <c r="N397" s="162"/>
      <c r="O397" s="162"/>
      <c r="P397" s="163">
        <f>SUM(P398:P399)</f>
        <v>0</v>
      </c>
      <c r="Q397" s="162"/>
      <c r="R397" s="163">
        <f>SUM(R398:R399)</f>
        <v>4.0000000000000002E-4</v>
      </c>
      <c r="S397" s="162"/>
      <c r="T397" s="164">
        <f>SUM(T398:T399)</f>
        <v>0</v>
      </c>
      <c r="AR397" s="157" t="s">
        <v>81</v>
      </c>
      <c r="AT397" s="165" t="s">
        <v>70</v>
      </c>
      <c r="AU397" s="165" t="s">
        <v>79</v>
      </c>
      <c r="AY397" s="157" t="s">
        <v>135</v>
      </c>
      <c r="BK397" s="166">
        <f>SUM(BK398:BK399)</f>
        <v>0</v>
      </c>
    </row>
    <row r="398" spans="2:65" s="1" customFormat="1" ht="16.5" customHeight="1">
      <c r="B398" s="169"/>
      <c r="C398" s="170" t="s">
        <v>728</v>
      </c>
      <c r="D398" s="170" t="s">
        <v>137</v>
      </c>
      <c r="E398" s="171" t="s">
        <v>729</v>
      </c>
      <c r="F398" s="172" t="s">
        <v>730</v>
      </c>
      <c r="G398" s="173" t="s">
        <v>304</v>
      </c>
      <c r="H398" s="174">
        <v>1</v>
      </c>
      <c r="I398" s="175"/>
      <c r="J398" s="176">
        <f>ROUND(I398*H398,2)</f>
        <v>0</v>
      </c>
      <c r="K398" s="172" t="s">
        <v>5</v>
      </c>
      <c r="L398" s="40"/>
      <c r="M398" s="177" t="s">
        <v>5</v>
      </c>
      <c r="N398" s="178" t="s">
        <v>42</v>
      </c>
      <c r="O398" s="41"/>
      <c r="P398" s="179">
        <f>O398*H398</f>
        <v>0</v>
      </c>
      <c r="Q398" s="179">
        <v>4.0000000000000002E-4</v>
      </c>
      <c r="R398" s="179">
        <f>Q398*H398</f>
        <v>4.0000000000000002E-4</v>
      </c>
      <c r="S398" s="179">
        <v>0</v>
      </c>
      <c r="T398" s="180">
        <f>S398*H398</f>
        <v>0</v>
      </c>
      <c r="AR398" s="23" t="s">
        <v>232</v>
      </c>
      <c r="AT398" s="23" t="s">
        <v>137</v>
      </c>
      <c r="AU398" s="23" t="s">
        <v>81</v>
      </c>
      <c r="AY398" s="23" t="s">
        <v>135</v>
      </c>
      <c r="BE398" s="181">
        <f>IF(N398="základní",J398,0)</f>
        <v>0</v>
      </c>
      <c r="BF398" s="181">
        <f>IF(N398="snížená",J398,0)</f>
        <v>0</v>
      </c>
      <c r="BG398" s="181">
        <f>IF(N398="zákl. přenesená",J398,0)</f>
        <v>0</v>
      </c>
      <c r="BH398" s="181">
        <f>IF(N398="sníž. přenesená",J398,0)</f>
        <v>0</v>
      </c>
      <c r="BI398" s="181">
        <f>IF(N398="nulová",J398,0)</f>
        <v>0</v>
      </c>
      <c r="BJ398" s="23" t="s">
        <v>79</v>
      </c>
      <c r="BK398" s="181">
        <f>ROUND(I398*H398,2)</f>
        <v>0</v>
      </c>
      <c r="BL398" s="23" t="s">
        <v>232</v>
      </c>
      <c r="BM398" s="23" t="s">
        <v>731</v>
      </c>
    </row>
    <row r="399" spans="2:65" s="1" customFormat="1" ht="13.5">
      <c r="B399" s="40"/>
      <c r="D399" s="182" t="s">
        <v>144</v>
      </c>
      <c r="F399" s="183" t="s">
        <v>730</v>
      </c>
      <c r="I399" s="184"/>
      <c r="L399" s="40"/>
      <c r="M399" s="185"/>
      <c r="N399" s="41"/>
      <c r="O399" s="41"/>
      <c r="P399" s="41"/>
      <c r="Q399" s="41"/>
      <c r="R399" s="41"/>
      <c r="S399" s="41"/>
      <c r="T399" s="69"/>
      <c r="AT399" s="23" t="s">
        <v>144</v>
      </c>
      <c r="AU399" s="23" t="s">
        <v>81</v>
      </c>
    </row>
    <row r="400" spans="2:65" s="10" customFormat="1" ht="37.35" customHeight="1">
      <c r="B400" s="156"/>
      <c r="D400" s="157" t="s">
        <v>70</v>
      </c>
      <c r="E400" s="158" t="s">
        <v>732</v>
      </c>
      <c r="F400" s="158" t="s">
        <v>733</v>
      </c>
      <c r="I400" s="159"/>
      <c r="J400" s="160">
        <f>BK400</f>
        <v>0</v>
      </c>
      <c r="L400" s="156"/>
      <c r="M400" s="161"/>
      <c r="N400" s="162"/>
      <c r="O400" s="162"/>
      <c r="P400" s="163">
        <f>SUM(P401:P404)</f>
        <v>0</v>
      </c>
      <c r="Q400" s="162"/>
      <c r="R400" s="163">
        <f>SUM(R401:R404)</f>
        <v>0</v>
      </c>
      <c r="S400" s="162"/>
      <c r="T400" s="164">
        <f>SUM(T401:T404)</f>
        <v>0</v>
      </c>
      <c r="AR400" s="157" t="s">
        <v>142</v>
      </c>
      <c r="AT400" s="165" t="s">
        <v>70</v>
      </c>
      <c r="AU400" s="165" t="s">
        <v>71</v>
      </c>
      <c r="AY400" s="157" t="s">
        <v>135</v>
      </c>
      <c r="BK400" s="166">
        <f>SUM(BK401:BK404)</f>
        <v>0</v>
      </c>
    </row>
    <row r="401" spans="2:65" s="1" customFormat="1" ht="16.5" customHeight="1">
      <c r="B401" s="169"/>
      <c r="C401" s="170" t="s">
        <v>734</v>
      </c>
      <c r="D401" s="170" t="s">
        <v>137</v>
      </c>
      <c r="E401" s="171" t="s">
        <v>735</v>
      </c>
      <c r="F401" s="172" t="s">
        <v>736</v>
      </c>
      <c r="G401" s="173" t="s">
        <v>737</v>
      </c>
      <c r="H401" s="174">
        <v>160</v>
      </c>
      <c r="I401" s="175"/>
      <c r="J401" s="176">
        <f>ROUND(I401*H401,2)</f>
        <v>0</v>
      </c>
      <c r="K401" s="172" t="s">
        <v>141</v>
      </c>
      <c r="L401" s="40"/>
      <c r="M401" s="177" t="s">
        <v>5</v>
      </c>
      <c r="N401" s="178" t="s">
        <v>42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738</v>
      </c>
      <c r="AT401" s="23" t="s">
        <v>137</v>
      </c>
      <c r="AU401" s="23" t="s">
        <v>79</v>
      </c>
      <c r="AY401" s="23" t="s">
        <v>135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79</v>
      </c>
      <c r="BK401" s="181">
        <f>ROUND(I401*H401,2)</f>
        <v>0</v>
      </c>
      <c r="BL401" s="23" t="s">
        <v>738</v>
      </c>
      <c r="BM401" s="23" t="s">
        <v>739</v>
      </c>
    </row>
    <row r="402" spans="2:65" s="1" customFormat="1" ht="27">
      <c r="B402" s="40"/>
      <c r="D402" s="182" t="s">
        <v>144</v>
      </c>
      <c r="F402" s="183" t="s">
        <v>740</v>
      </c>
      <c r="I402" s="184"/>
      <c r="L402" s="40"/>
      <c r="M402" s="185"/>
      <c r="N402" s="41"/>
      <c r="O402" s="41"/>
      <c r="P402" s="41"/>
      <c r="Q402" s="41"/>
      <c r="R402" s="41"/>
      <c r="S402" s="41"/>
      <c r="T402" s="69"/>
      <c r="AT402" s="23" t="s">
        <v>144</v>
      </c>
      <c r="AU402" s="23" t="s">
        <v>79</v>
      </c>
    </row>
    <row r="403" spans="2:65" s="1" customFormat="1" ht="25.5" customHeight="1">
      <c r="B403" s="169"/>
      <c r="C403" s="170" t="s">
        <v>741</v>
      </c>
      <c r="D403" s="170" t="s">
        <v>137</v>
      </c>
      <c r="E403" s="171" t="s">
        <v>742</v>
      </c>
      <c r="F403" s="172" t="s">
        <v>743</v>
      </c>
      <c r="G403" s="173" t="s">
        <v>737</v>
      </c>
      <c r="H403" s="174">
        <v>120</v>
      </c>
      <c r="I403" s="175"/>
      <c r="J403" s="176">
        <f>ROUND(I403*H403,2)</f>
        <v>0</v>
      </c>
      <c r="K403" s="172" t="s">
        <v>141</v>
      </c>
      <c r="L403" s="40"/>
      <c r="M403" s="177" t="s">
        <v>5</v>
      </c>
      <c r="N403" s="178" t="s">
        <v>42</v>
      </c>
      <c r="O403" s="41"/>
      <c r="P403" s="179">
        <f>O403*H403</f>
        <v>0</v>
      </c>
      <c r="Q403" s="179">
        <v>0</v>
      </c>
      <c r="R403" s="179">
        <f>Q403*H403</f>
        <v>0</v>
      </c>
      <c r="S403" s="179">
        <v>0</v>
      </c>
      <c r="T403" s="180">
        <f>S403*H403</f>
        <v>0</v>
      </c>
      <c r="AR403" s="23" t="s">
        <v>738</v>
      </c>
      <c r="AT403" s="23" t="s">
        <v>137</v>
      </c>
      <c r="AU403" s="23" t="s">
        <v>79</v>
      </c>
      <c r="AY403" s="23" t="s">
        <v>135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23" t="s">
        <v>79</v>
      </c>
      <c r="BK403" s="181">
        <f>ROUND(I403*H403,2)</f>
        <v>0</v>
      </c>
      <c r="BL403" s="23" t="s">
        <v>738</v>
      </c>
      <c r="BM403" s="23" t="s">
        <v>744</v>
      </c>
    </row>
    <row r="404" spans="2:65" s="1" customFormat="1" ht="13.5">
      <c r="B404" s="40"/>
      <c r="D404" s="182" t="s">
        <v>144</v>
      </c>
      <c r="F404" s="183" t="s">
        <v>745</v>
      </c>
      <c r="I404" s="184"/>
      <c r="L404" s="40"/>
      <c r="M404" s="185"/>
      <c r="N404" s="41"/>
      <c r="O404" s="41"/>
      <c r="P404" s="41"/>
      <c r="Q404" s="41"/>
      <c r="R404" s="41"/>
      <c r="S404" s="41"/>
      <c r="T404" s="69"/>
      <c r="AT404" s="23" t="s">
        <v>144</v>
      </c>
      <c r="AU404" s="23" t="s">
        <v>79</v>
      </c>
    </row>
    <row r="405" spans="2:65" s="10" customFormat="1" ht="37.35" customHeight="1">
      <c r="B405" s="156"/>
      <c r="D405" s="157" t="s">
        <v>70</v>
      </c>
      <c r="E405" s="158" t="s">
        <v>746</v>
      </c>
      <c r="F405" s="158" t="s">
        <v>747</v>
      </c>
      <c r="I405" s="159"/>
      <c r="J405" s="160">
        <f>BK405</f>
        <v>0</v>
      </c>
      <c r="L405" s="156"/>
      <c r="M405" s="161"/>
      <c r="N405" s="162"/>
      <c r="O405" s="162"/>
      <c r="P405" s="163">
        <f>P406</f>
        <v>0</v>
      </c>
      <c r="Q405" s="162"/>
      <c r="R405" s="163">
        <f>R406</f>
        <v>0</v>
      </c>
      <c r="S405" s="162"/>
      <c r="T405" s="164">
        <f>T406</f>
        <v>0</v>
      </c>
      <c r="AR405" s="157" t="s">
        <v>167</v>
      </c>
      <c r="AT405" s="165" t="s">
        <v>70</v>
      </c>
      <c r="AU405" s="165" t="s">
        <v>71</v>
      </c>
      <c r="AY405" s="157" t="s">
        <v>135</v>
      </c>
      <c r="BK405" s="166">
        <f>BK406</f>
        <v>0</v>
      </c>
    </row>
    <row r="406" spans="2:65" s="10" customFormat="1" ht="19.899999999999999" customHeight="1">
      <c r="B406" s="156"/>
      <c r="D406" s="157" t="s">
        <v>70</v>
      </c>
      <c r="E406" s="167" t="s">
        <v>748</v>
      </c>
      <c r="F406" s="167" t="s">
        <v>749</v>
      </c>
      <c r="I406" s="159"/>
      <c r="J406" s="168">
        <f>BK406</f>
        <v>0</v>
      </c>
      <c r="L406" s="156"/>
      <c r="M406" s="161"/>
      <c r="N406" s="162"/>
      <c r="O406" s="162"/>
      <c r="P406" s="163">
        <f>SUM(P407:P408)</f>
        <v>0</v>
      </c>
      <c r="Q406" s="162"/>
      <c r="R406" s="163">
        <f>SUM(R407:R408)</f>
        <v>0</v>
      </c>
      <c r="S406" s="162"/>
      <c r="T406" s="164">
        <f>SUM(T407:T408)</f>
        <v>0</v>
      </c>
      <c r="AR406" s="157" t="s">
        <v>167</v>
      </c>
      <c r="AT406" s="165" t="s">
        <v>70</v>
      </c>
      <c r="AU406" s="165" t="s">
        <v>79</v>
      </c>
      <c r="AY406" s="157" t="s">
        <v>135</v>
      </c>
      <c r="BK406" s="166">
        <f>SUM(BK407:BK408)</f>
        <v>0</v>
      </c>
    </row>
    <row r="407" spans="2:65" s="1" customFormat="1" ht="16.5" customHeight="1">
      <c r="B407" s="169"/>
      <c r="C407" s="170" t="s">
        <v>750</v>
      </c>
      <c r="D407" s="170" t="s">
        <v>137</v>
      </c>
      <c r="E407" s="171" t="s">
        <v>751</v>
      </c>
      <c r="F407" s="172" t="s">
        <v>752</v>
      </c>
      <c r="G407" s="173" t="s">
        <v>304</v>
      </c>
      <c r="H407" s="174">
        <v>1</v>
      </c>
      <c r="I407" s="175"/>
      <c r="J407" s="176">
        <f>ROUND(I407*H407,2)</f>
        <v>0</v>
      </c>
      <c r="K407" s="172" t="s">
        <v>141</v>
      </c>
      <c r="L407" s="40"/>
      <c r="M407" s="177" t="s">
        <v>5</v>
      </c>
      <c r="N407" s="178" t="s">
        <v>42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753</v>
      </c>
      <c r="AT407" s="23" t="s">
        <v>137</v>
      </c>
      <c r="AU407" s="23" t="s">
        <v>81</v>
      </c>
      <c r="AY407" s="23" t="s">
        <v>135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79</v>
      </c>
      <c r="BK407" s="181">
        <f>ROUND(I407*H407,2)</f>
        <v>0</v>
      </c>
      <c r="BL407" s="23" t="s">
        <v>753</v>
      </c>
      <c r="BM407" s="23" t="s">
        <v>754</v>
      </c>
    </row>
    <row r="408" spans="2:65" s="1" customFormat="1" ht="13.5">
      <c r="B408" s="40"/>
      <c r="D408" s="182" t="s">
        <v>144</v>
      </c>
      <c r="F408" s="183" t="s">
        <v>752</v>
      </c>
      <c r="I408" s="184"/>
      <c r="L408" s="40"/>
      <c r="M408" s="219"/>
      <c r="N408" s="220"/>
      <c r="O408" s="220"/>
      <c r="P408" s="220"/>
      <c r="Q408" s="220"/>
      <c r="R408" s="220"/>
      <c r="S408" s="220"/>
      <c r="T408" s="221"/>
      <c r="AT408" s="23" t="s">
        <v>144</v>
      </c>
      <c r="AU408" s="23" t="s">
        <v>81</v>
      </c>
    </row>
    <row r="409" spans="2:65" s="1" customFormat="1" ht="6.95" customHeight="1">
      <c r="B409" s="55"/>
      <c r="C409" s="56"/>
      <c r="D409" s="56"/>
      <c r="E409" s="56"/>
      <c r="F409" s="56"/>
      <c r="G409" s="56"/>
      <c r="H409" s="56"/>
      <c r="I409" s="123"/>
      <c r="J409" s="56"/>
      <c r="K409" s="56"/>
      <c r="L409" s="40"/>
    </row>
  </sheetData>
  <autoFilter ref="C88:K408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ht="37.5" customHeight="1"/>
    <row r="2" spans="2:1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4" customFormat="1" ht="45" customHeight="1">
      <c r="B3" s="226"/>
      <c r="C3" s="349" t="s">
        <v>755</v>
      </c>
      <c r="D3" s="349"/>
      <c r="E3" s="349"/>
      <c r="F3" s="349"/>
      <c r="G3" s="349"/>
      <c r="H3" s="349"/>
      <c r="I3" s="349"/>
      <c r="J3" s="349"/>
      <c r="K3" s="227"/>
    </row>
    <row r="4" spans="2:11" ht="25.5" customHeight="1">
      <c r="B4" s="228"/>
      <c r="C4" s="353" t="s">
        <v>756</v>
      </c>
      <c r="D4" s="353"/>
      <c r="E4" s="353"/>
      <c r="F4" s="353"/>
      <c r="G4" s="353"/>
      <c r="H4" s="353"/>
      <c r="I4" s="353"/>
      <c r="J4" s="353"/>
      <c r="K4" s="229"/>
    </row>
    <row r="5" spans="2:1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>
      <c r="B6" s="228"/>
      <c r="C6" s="352" t="s">
        <v>757</v>
      </c>
      <c r="D6" s="352"/>
      <c r="E6" s="352"/>
      <c r="F6" s="352"/>
      <c r="G6" s="352"/>
      <c r="H6" s="352"/>
      <c r="I6" s="352"/>
      <c r="J6" s="352"/>
      <c r="K6" s="229"/>
    </row>
    <row r="7" spans="2:11" ht="15" customHeight="1">
      <c r="B7" s="232"/>
      <c r="C7" s="352" t="s">
        <v>758</v>
      </c>
      <c r="D7" s="352"/>
      <c r="E7" s="352"/>
      <c r="F7" s="352"/>
      <c r="G7" s="352"/>
      <c r="H7" s="352"/>
      <c r="I7" s="352"/>
      <c r="J7" s="352"/>
      <c r="K7" s="229"/>
    </row>
    <row r="8" spans="2:1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ht="15" customHeight="1">
      <c r="B9" s="232"/>
      <c r="C9" s="352" t="s">
        <v>759</v>
      </c>
      <c r="D9" s="352"/>
      <c r="E9" s="352"/>
      <c r="F9" s="352"/>
      <c r="G9" s="352"/>
      <c r="H9" s="352"/>
      <c r="I9" s="352"/>
      <c r="J9" s="352"/>
      <c r="K9" s="229"/>
    </row>
    <row r="10" spans="2:11" ht="15" customHeight="1">
      <c r="B10" s="232"/>
      <c r="C10" s="231"/>
      <c r="D10" s="352" t="s">
        <v>760</v>
      </c>
      <c r="E10" s="352"/>
      <c r="F10" s="352"/>
      <c r="G10" s="352"/>
      <c r="H10" s="352"/>
      <c r="I10" s="352"/>
      <c r="J10" s="352"/>
      <c r="K10" s="229"/>
    </row>
    <row r="11" spans="2:11" ht="15" customHeight="1">
      <c r="B11" s="232"/>
      <c r="C11" s="233"/>
      <c r="D11" s="352" t="s">
        <v>761</v>
      </c>
      <c r="E11" s="352"/>
      <c r="F11" s="352"/>
      <c r="G11" s="352"/>
      <c r="H11" s="352"/>
      <c r="I11" s="352"/>
      <c r="J11" s="352"/>
      <c r="K11" s="229"/>
    </row>
    <row r="12" spans="2:11" ht="12.75" customHeight="1">
      <c r="B12" s="232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>
      <c r="B13" s="232"/>
      <c r="C13" s="233"/>
      <c r="D13" s="352" t="s">
        <v>762</v>
      </c>
      <c r="E13" s="352"/>
      <c r="F13" s="352"/>
      <c r="G13" s="352"/>
      <c r="H13" s="352"/>
      <c r="I13" s="352"/>
      <c r="J13" s="352"/>
      <c r="K13" s="229"/>
    </row>
    <row r="14" spans="2:11" ht="15" customHeight="1">
      <c r="B14" s="232"/>
      <c r="C14" s="233"/>
      <c r="D14" s="352" t="s">
        <v>763</v>
      </c>
      <c r="E14" s="352"/>
      <c r="F14" s="352"/>
      <c r="G14" s="352"/>
      <c r="H14" s="352"/>
      <c r="I14" s="352"/>
      <c r="J14" s="352"/>
      <c r="K14" s="229"/>
    </row>
    <row r="15" spans="2:11" ht="15" customHeight="1">
      <c r="B15" s="232"/>
      <c r="C15" s="233"/>
      <c r="D15" s="352" t="s">
        <v>764</v>
      </c>
      <c r="E15" s="352"/>
      <c r="F15" s="352"/>
      <c r="G15" s="352"/>
      <c r="H15" s="352"/>
      <c r="I15" s="352"/>
      <c r="J15" s="352"/>
      <c r="K15" s="229"/>
    </row>
    <row r="16" spans="2:11" ht="15" customHeight="1">
      <c r="B16" s="232"/>
      <c r="C16" s="233"/>
      <c r="D16" s="233"/>
      <c r="E16" s="234" t="s">
        <v>78</v>
      </c>
      <c r="F16" s="352" t="s">
        <v>765</v>
      </c>
      <c r="G16" s="352"/>
      <c r="H16" s="352"/>
      <c r="I16" s="352"/>
      <c r="J16" s="352"/>
      <c r="K16" s="229"/>
    </row>
    <row r="17" spans="2:11" ht="15" customHeight="1">
      <c r="B17" s="232"/>
      <c r="C17" s="233"/>
      <c r="D17" s="233"/>
      <c r="E17" s="234" t="s">
        <v>766</v>
      </c>
      <c r="F17" s="352" t="s">
        <v>767</v>
      </c>
      <c r="G17" s="352"/>
      <c r="H17" s="352"/>
      <c r="I17" s="352"/>
      <c r="J17" s="352"/>
      <c r="K17" s="229"/>
    </row>
    <row r="18" spans="2:11" ht="15" customHeight="1">
      <c r="B18" s="232"/>
      <c r="C18" s="233"/>
      <c r="D18" s="233"/>
      <c r="E18" s="234" t="s">
        <v>768</v>
      </c>
      <c r="F18" s="352" t="s">
        <v>769</v>
      </c>
      <c r="G18" s="352"/>
      <c r="H18" s="352"/>
      <c r="I18" s="352"/>
      <c r="J18" s="352"/>
      <c r="K18" s="229"/>
    </row>
    <row r="19" spans="2:11" ht="15" customHeight="1">
      <c r="B19" s="232"/>
      <c r="C19" s="233"/>
      <c r="D19" s="233"/>
      <c r="E19" s="234" t="s">
        <v>770</v>
      </c>
      <c r="F19" s="352" t="s">
        <v>771</v>
      </c>
      <c r="G19" s="352"/>
      <c r="H19" s="352"/>
      <c r="I19" s="352"/>
      <c r="J19" s="352"/>
      <c r="K19" s="229"/>
    </row>
    <row r="20" spans="2:11" ht="15" customHeight="1">
      <c r="B20" s="232"/>
      <c r="C20" s="233"/>
      <c r="D20" s="233"/>
      <c r="E20" s="234" t="s">
        <v>772</v>
      </c>
      <c r="F20" s="352" t="s">
        <v>773</v>
      </c>
      <c r="G20" s="352"/>
      <c r="H20" s="352"/>
      <c r="I20" s="352"/>
      <c r="J20" s="352"/>
      <c r="K20" s="229"/>
    </row>
    <row r="21" spans="2:11" ht="15" customHeight="1">
      <c r="B21" s="232"/>
      <c r="C21" s="233"/>
      <c r="D21" s="233"/>
      <c r="E21" s="234" t="s">
        <v>774</v>
      </c>
      <c r="F21" s="352" t="s">
        <v>775</v>
      </c>
      <c r="G21" s="352"/>
      <c r="H21" s="352"/>
      <c r="I21" s="352"/>
      <c r="J21" s="352"/>
      <c r="K21" s="229"/>
    </row>
    <row r="22" spans="2:11" ht="12.75" customHeight="1">
      <c r="B22" s="232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>
      <c r="B23" s="232"/>
      <c r="C23" s="352" t="s">
        <v>776</v>
      </c>
      <c r="D23" s="352"/>
      <c r="E23" s="352"/>
      <c r="F23" s="352"/>
      <c r="G23" s="352"/>
      <c r="H23" s="352"/>
      <c r="I23" s="352"/>
      <c r="J23" s="352"/>
      <c r="K23" s="229"/>
    </row>
    <row r="24" spans="2:11" ht="15" customHeight="1">
      <c r="B24" s="232"/>
      <c r="C24" s="352" t="s">
        <v>777</v>
      </c>
      <c r="D24" s="352"/>
      <c r="E24" s="352"/>
      <c r="F24" s="352"/>
      <c r="G24" s="352"/>
      <c r="H24" s="352"/>
      <c r="I24" s="352"/>
      <c r="J24" s="352"/>
      <c r="K24" s="229"/>
    </row>
    <row r="25" spans="2:11" ht="15" customHeight="1">
      <c r="B25" s="232"/>
      <c r="C25" s="231"/>
      <c r="D25" s="352" t="s">
        <v>778</v>
      </c>
      <c r="E25" s="352"/>
      <c r="F25" s="352"/>
      <c r="G25" s="352"/>
      <c r="H25" s="352"/>
      <c r="I25" s="352"/>
      <c r="J25" s="352"/>
      <c r="K25" s="229"/>
    </row>
    <row r="26" spans="2:11" ht="15" customHeight="1">
      <c r="B26" s="232"/>
      <c r="C26" s="233"/>
      <c r="D26" s="352" t="s">
        <v>779</v>
      </c>
      <c r="E26" s="352"/>
      <c r="F26" s="352"/>
      <c r="G26" s="352"/>
      <c r="H26" s="352"/>
      <c r="I26" s="352"/>
      <c r="J26" s="352"/>
      <c r="K26" s="229"/>
    </row>
    <row r="27" spans="2:11" ht="12.75" customHeight="1">
      <c r="B27" s="232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>
      <c r="B28" s="232"/>
      <c r="C28" s="233"/>
      <c r="D28" s="352" t="s">
        <v>780</v>
      </c>
      <c r="E28" s="352"/>
      <c r="F28" s="352"/>
      <c r="G28" s="352"/>
      <c r="H28" s="352"/>
      <c r="I28" s="352"/>
      <c r="J28" s="352"/>
      <c r="K28" s="229"/>
    </row>
    <row r="29" spans="2:11" ht="15" customHeight="1">
      <c r="B29" s="232"/>
      <c r="C29" s="233"/>
      <c r="D29" s="352" t="s">
        <v>781</v>
      </c>
      <c r="E29" s="352"/>
      <c r="F29" s="352"/>
      <c r="G29" s="352"/>
      <c r="H29" s="352"/>
      <c r="I29" s="352"/>
      <c r="J29" s="352"/>
      <c r="K29" s="229"/>
    </row>
    <row r="30" spans="2:11" ht="12.75" customHeight="1">
      <c r="B30" s="232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>
      <c r="B31" s="232"/>
      <c r="C31" s="233"/>
      <c r="D31" s="352" t="s">
        <v>782</v>
      </c>
      <c r="E31" s="352"/>
      <c r="F31" s="352"/>
      <c r="G31" s="352"/>
      <c r="H31" s="352"/>
      <c r="I31" s="352"/>
      <c r="J31" s="352"/>
      <c r="K31" s="229"/>
    </row>
    <row r="32" spans="2:11" ht="15" customHeight="1">
      <c r="B32" s="232"/>
      <c r="C32" s="233"/>
      <c r="D32" s="352" t="s">
        <v>783</v>
      </c>
      <c r="E32" s="352"/>
      <c r="F32" s="352"/>
      <c r="G32" s="352"/>
      <c r="H32" s="352"/>
      <c r="I32" s="352"/>
      <c r="J32" s="352"/>
      <c r="K32" s="229"/>
    </row>
    <row r="33" spans="2:11" ht="15" customHeight="1">
      <c r="B33" s="232"/>
      <c r="C33" s="233"/>
      <c r="D33" s="352" t="s">
        <v>784</v>
      </c>
      <c r="E33" s="352"/>
      <c r="F33" s="352"/>
      <c r="G33" s="352"/>
      <c r="H33" s="352"/>
      <c r="I33" s="352"/>
      <c r="J33" s="352"/>
      <c r="K33" s="229"/>
    </row>
    <row r="34" spans="2:11" ht="15" customHeight="1">
      <c r="B34" s="232"/>
      <c r="C34" s="233"/>
      <c r="D34" s="231"/>
      <c r="E34" s="235" t="s">
        <v>120</v>
      </c>
      <c r="F34" s="231"/>
      <c r="G34" s="352" t="s">
        <v>785</v>
      </c>
      <c r="H34" s="352"/>
      <c r="I34" s="352"/>
      <c r="J34" s="352"/>
      <c r="K34" s="229"/>
    </row>
    <row r="35" spans="2:11" ht="30.75" customHeight="1">
      <c r="B35" s="232"/>
      <c r="C35" s="233"/>
      <c r="D35" s="231"/>
      <c r="E35" s="235" t="s">
        <v>786</v>
      </c>
      <c r="F35" s="231"/>
      <c r="G35" s="352" t="s">
        <v>787</v>
      </c>
      <c r="H35" s="352"/>
      <c r="I35" s="352"/>
      <c r="J35" s="352"/>
      <c r="K35" s="229"/>
    </row>
    <row r="36" spans="2:11" ht="15" customHeight="1">
      <c r="B36" s="232"/>
      <c r="C36" s="233"/>
      <c r="D36" s="231"/>
      <c r="E36" s="235" t="s">
        <v>52</v>
      </c>
      <c r="F36" s="231"/>
      <c r="G36" s="352" t="s">
        <v>788</v>
      </c>
      <c r="H36" s="352"/>
      <c r="I36" s="352"/>
      <c r="J36" s="352"/>
      <c r="K36" s="229"/>
    </row>
    <row r="37" spans="2:11" ht="15" customHeight="1">
      <c r="B37" s="232"/>
      <c r="C37" s="233"/>
      <c r="D37" s="231"/>
      <c r="E37" s="235" t="s">
        <v>121</v>
      </c>
      <c r="F37" s="231"/>
      <c r="G37" s="352" t="s">
        <v>789</v>
      </c>
      <c r="H37" s="352"/>
      <c r="I37" s="352"/>
      <c r="J37" s="352"/>
      <c r="K37" s="229"/>
    </row>
    <row r="38" spans="2:11" ht="15" customHeight="1">
      <c r="B38" s="232"/>
      <c r="C38" s="233"/>
      <c r="D38" s="231"/>
      <c r="E38" s="235" t="s">
        <v>122</v>
      </c>
      <c r="F38" s="231"/>
      <c r="G38" s="352" t="s">
        <v>790</v>
      </c>
      <c r="H38" s="352"/>
      <c r="I38" s="352"/>
      <c r="J38" s="352"/>
      <c r="K38" s="229"/>
    </row>
    <row r="39" spans="2:11" ht="15" customHeight="1">
      <c r="B39" s="232"/>
      <c r="C39" s="233"/>
      <c r="D39" s="231"/>
      <c r="E39" s="235" t="s">
        <v>123</v>
      </c>
      <c r="F39" s="231"/>
      <c r="G39" s="352" t="s">
        <v>791</v>
      </c>
      <c r="H39" s="352"/>
      <c r="I39" s="352"/>
      <c r="J39" s="352"/>
      <c r="K39" s="229"/>
    </row>
    <row r="40" spans="2:11" ht="15" customHeight="1">
      <c r="B40" s="232"/>
      <c r="C40" s="233"/>
      <c r="D40" s="231"/>
      <c r="E40" s="235" t="s">
        <v>792</v>
      </c>
      <c r="F40" s="231"/>
      <c r="G40" s="352" t="s">
        <v>793</v>
      </c>
      <c r="H40" s="352"/>
      <c r="I40" s="352"/>
      <c r="J40" s="352"/>
      <c r="K40" s="229"/>
    </row>
    <row r="41" spans="2:11" ht="15" customHeight="1">
      <c r="B41" s="232"/>
      <c r="C41" s="233"/>
      <c r="D41" s="231"/>
      <c r="E41" s="235"/>
      <c r="F41" s="231"/>
      <c r="G41" s="352" t="s">
        <v>794</v>
      </c>
      <c r="H41" s="352"/>
      <c r="I41" s="352"/>
      <c r="J41" s="352"/>
      <c r="K41" s="229"/>
    </row>
    <row r="42" spans="2:11" ht="15" customHeight="1">
      <c r="B42" s="232"/>
      <c r="C42" s="233"/>
      <c r="D42" s="231"/>
      <c r="E42" s="235" t="s">
        <v>795</v>
      </c>
      <c r="F42" s="231"/>
      <c r="G42" s="352" t="s">
        <v>796</v>
      </c>
      <c r="H42" s="352"/>
      <c r="I42" s="352"/>
      <c r="J42" s="352"/>
      <c r="K42" s="229"/>
    </row>
    <row r="43" spans="2:11" ht="15" customHeight="1">
      <c r="B43" s="232"/>
      <c r="C43" s="233"/>
      <c r="D43" s="231"/>
      <c r="E43" s="235" t="s">
        <v>125</v>
      </c>
      <c r="F43" s="231"/>
      <c r="G43" s="352" t="s">
        <v>797</v>
      </c>
      <c r="H43" s="352"/>
      <c r="I43" s="352"/>
      <c r="J43" s="352"/>
      <c r="K43" s="229"/>
    </row>
    <row r="44" spans="2:11" ht="12.75" customHeight="1">
      <c r="B44" s="232"/>
      <c r="C44" s="233"/>
      <c r="D44" s="231"/>
      <c r="E44" s="231"/>
      <c r="F44" s="231"/>
      <c r="G44" s="231"/>
      <c r="H44" s="231"/>
      <c r="I44" s="231"/>
      <c r="J44" s="231"/>
      <c r="K44" s="229"/>
    </row>
    <row r="45" spans="2:11" ht="15" customHeight="1">
      <c r="B45" s="232"/>
      <c r="C45" s="233"/>
      <c r="D45" s="352" t="s">
        <v>798</v>
      </c>
      <c r="E45" s="352"/>
      <c r="F45" s="352"/>
      <c r="G45" s="352"/>
      <c r="H45" s="352"/>
      <c r="I45" s="352"/>
      <c r="J45" s="352"/>
      <c r="K45" s="229"/>
    </row>
    <row r="46" spans="2:11" ht="15" customHeight="1">
      <c r="B46" s="232"/>
      <c r="C46" s="233"/>
      <c r="D46" s="233"/>
      <c r="E46" s="352" t="s">
        <v>799</v>
      </c>
      <c r="F46" s="352"/>
      <c r="G46" s="352"/>
      <c r="H46" s="352"/>
      <c r="I46" s="352"/>
      <c r="J46" s="352"/>
      <c r="K46" s="229"/>
    </row>
    <row r="47" spans="2:11" ht="15" customHeight="1">
      <c r="B47" s="232"/>
      <c r="C47" s="233"/>
      <c r="D47" s="233"/>
      <c r="E47" s="352" t="s">
        <v>800</v>
      </c>
      <c r="F47" s="352"/>
      <c r="G47" s="352"/>
      <c r="H47" s="352"/>
      <c r="I47" s="352"/>
      <c r="J47" s="352"/>
      <c r="K47" s="229"/>
    </row>
    <row r="48" spans="2:11" ht="15" customHeight="1">
      <c r="B48" s="232"/>
      <c r="C48" s="233"/>
      <c r="D48" s="233"/>
      <c r="E48" s="352" t="s">
        <v>801</v>
      </c>
      <c r="F48" s="352"/>
      <c r="G48" s="352"/>
      <c r="H48" s="352"/>
      <c r="I48" s="352"/>
      <c r="J48" s="352"/>
      <c r="K48" s="229"/>
    </row>
    <row r="49" spans="2:11" ht="15" customHeight="1">
      <c r="B49" s="232"/>
      <c r="C49" s="233"/>
      <c r="D49" s="352" t="s">
        <v>802</v>
      </c>
      <c r="E49" s="352"/>
      <c r="F49" s="352"/>
      <c r="G49" s="352"/>
      <c r="H49" s="352"/>
      <c r="I49" s="352"/>
      <c r="J49" s="352"/>
      <c r="K49" s="229"/>
    </row>
    <row r="50" spans="2:11" ht="25.5" customHeight="1">
      <c r="B50" s="228"/>
      <c r="C50" s="353" t="s">
        <v>803</v>
      </c>
      <c r="D50" s="353"/>
      <c r="E50" s="353"/>
      <c r="F50" s="353"/>
      <c r="G50" s="353"/>
      <c r="H50" s="353"/>
      <c r="I50" s="353"/>
      <c r="J50" s="353"/>
      <c r="K50" s="229"/>
    </row>
    <row r="51" spans="2:11" ht="5.25" customHeight="1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>
      <c r="B52" s="228"/>
      <c r="C52" s="352" t="s">
        <v>804</v>
      </c>
      <c r="D52" s="352"/>
      <c r="E52" s="352"/>
      <c r="F52" s="352"/>
      <c r="G52" s="352"/>
      <c r="H52" s="352"/>
      <c r="I52" s="352"/>
      <c r="J52" s="352"/>
      <c r="K52" s="229"/>
    </row>
    <row r="53" spans="2:11" ht="15" customHeight="1">
      <c r="B53" s="228"/>
      <c r="C53" s="352" t="s">
        <v>805</v>
      </c>
      <c r="D53" s="352"/>
      <c r="E53" s="352"/>
      <c r="F53" s="352"/>
      <c r="G53" s="352"/>
      <c r="H53" s="352"/>
      <c r="I53" s="352"/>
      <c r="J53" s="352"/>
      <c r="K53" s="229"/>
    </row>
    <row r="54" spans="2:11" ht="12.75" customHeight="1">
      <c r="B54" s="228"/>
      <c r="C54" s="231"/>
      <c r="D54" s="231"/>
      <c r="E54" s="231"/>
      <c r="F54" s="231"/>
      <c r="G54" s="231"/>
      <c r="H54" s="231"/>
      <c r="I54" s="231"/>
      <c r="J54" s="231"/>
      <c r="K54" s="229"/>
    </row>
    <row r="55" spans="2:11" ht="15" customHeight="1">
      <c r="B55" s="228"/>
      <c r="C55" s="352" t="s">
        <v>806</v>
      </c>
      <c r="D55" s="352"/>
      <c r="E55" s="352"/>
      <c r="F55" s="352"/>
      <c r="G55" s="352"/>
      <c r="H55" s="352"/>
      <c r="I55" s="352"/>
      <c r="J55" s="352"/>
      <c r="K55" s="229"/>
    </row>
    <row r="56" spans="2:11" ht="15" customHeight="1">
      <c r="B56" s="228"/>
      <c r="C56" s="233"/>
      <c r="D56" s="352" t="s">
        <v>807</v>
      </c>
      <c r="E56" s="352"/>
      <c r="F56" s="352"/>
      <c r="G56" s="352"/>
      <c r="H56" s="352"/>
      <c r="I56" s="352"/>
      <c r="J56" s="352"/>
      <c r="K56" s="229"/>
    </row>
    <row r="57" spans="2:11" ht="15" customHeight="1">
      <c r="B57" s="228"/>
      <c r="C57" s="233"/>
      <c r="D57" s="352" t="s">
        <v>808</v>
      </c>
      <c r="E57" s="352"/>
      <c r="F57" s="352"/>
      <c r="G57" s="352"/>
      <c r="H57" s="352"/>
      <c r="I57" s="352"/>
      <c r="J57" s="352"/>
      <c r="K57" s="229"/>
    </row>
    <row r="58" spans="2:11" ht="15" customHeight="1">
      <c r="B58" s="228"/>
      <c r="C58" s="233"/>
      <c r="D58" s="352" t="s">
        <v>809</v>
      </c>
      <c r="E58" s="352"/>
      <c r="F58" s="352"/>
      <c r="G58" s="352"/>
      <c r="H58" s="352"/>
      <c r="I58" s="352"/>
      <c r="J58" s="352"/>
      <c r="K58" s="229"/>
    </row>
    <row r="59" spans="2:11" ht="15" customHeight="1">
      <c r="B59" s="228"/>
      <c r="C59" s="233"/>
      <c r="D59" s="352" t="s">
        <v>810</v>
      </c>
      <c r="E59" s="352"/>
      <c r="F59" s="352"/>
      <c r="G59" s="352"/>
      <c r="H59" s="352"/>
      <c r="I59" s="352"/>
      <c r="J59" s="352"/>
      <c r="K59" s="229"/>
    </row>
    <row r="60" spans="2:11" ht="15" customHeight="1">
      <c r="B60" s="228"/>
      <c r="C60" s="233"/>
      <c r="D60" s="351" t="s">
        <v>811</v>
      </c>
      <c r="E60" s="351"/>
      <c r="F60" s="351"/>
      <c r="G60" s="351"/>
      <c r="H60" s="351"/>
      <c r="I60" s="351"/>
      <c r="J60" s="351"/>
      <c r="K60" s="229"/>
    </row>
    <row r="61" spans="2:11" ht="15" customHeight="1">
      <c r="B61" s="228"/>
      <c r="C61" s="233"/>
      <c r="D61" s="352" t="s">
        <v>812</v>
      </c>
      <c r="E61" s="352"/>
      <c r="F61" s="352"/>
      <c r="G61" s="352"/>
      <c r="H61" s="352"/>
      <c r="I61" s="352"/>
      <c r="J61" s="352"/>
      <c r="K61" s="229"/>
    </row>
    <row r="62" spans="2:11" ht="12.75" customHeight="1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>
      <c r="B63" s="228"/>
      <c r="C63" s="233"/>
      <c r="D63" s="352" t="s">
        <v>813</v>
      </c>
      <c r="E63" s="352"/>
      <c r="F63" s="352"/>
      <c r="G63" s="352"/>
      <c r="H63" s="352"/>
      <c r="I63" s="352"/>
      <c r="J63" s="352"/>
      <c r="K63" s="229"/>
    </row>
    <row r="64" spans="2:11" ht="15" customHeight="1">
      <c r="B64" s="228"/>
      <c r="C64" s="233"/>
      <c r="D64" s="351" t="s">
        <v>814</v>
      </c>
      <c r="E64" s="351"/>
      <c r="F64" s="351"/>
      <c r="G64" s="351"/>
      <c r="H64" s="351"/>
      <c r="I64" s="351"/>
      <c r="J64" s="351"/>
      <c r="K64" s="229"/>
    </row>
    <row r="65" spans="2:11" ht="15" customHeight="1">
      <c r="B65" s="228"/>
      <c r="C65" s="233"/>
      <c r="D65" s="352" t="s">
        <v>815</v>
      </c>
      <c r="E65" s="352"/>
      <c r="F65" s="352"/>
      <c r="G65" s="352"/>
      <c r="H65" s="352"/>
      <c r="I65" s="352"/>
      <c r="J65" s="352"/>
      <c r="K65" s="229"/>
    </row>
    <row r="66" spans="2:11" ht="15" customHeight="1">
      <c r="B66" s="228"/>
      <c r="C66" s="233"/>
      <c r="D66" s="352" t="s">
        <v>816</v>
      </c>
      <c r="E66" s="352"/>
      <c r="F66" s="352"/>
      <c r="G66" s="352"/>
      <c r="H66" s="352"/>
      <c r="I66" s="352"/>
      <c r="J66" s="352"/>
      <c r="K66" s="229"/>
    </row>
    <row r="67" spans="2:11" ht="15" customHeight="1">
      <c r="B67" s="228"/>
      <c r="C67" s="233"/>
      <c r="D67" s="352" t="s">
        <v>817</v>
      </c>
      <c r="E67" s="352"/>
      <c r="F67" s="352"/>
      <c r="G67" s="352"/>
      <c r="H67" s="352"/>
      <c r="I67" s="352"/>
      <c r="J67" s="352"/>
      <c r="K67" s="229"/>
    </row>
    <row r="68" spans="2:11" ht="15" customHeight="1">
      <c r="B68" s="228"/>
      <c r="C68" s="233"/>
      <c r="D68" s="352" t="s">
        <v>818</v>
      </c>
      <c r="E68" s="352"/>
      <c r="F68" s="352"/>
      <c r="G68" s="352"/>
      <c r="H68" s="352"/>
      <c r="I68" s="352"/>
      <c r="J68" s="352"/>
      <c r="K68" s="229"/>
    </row>
    <row r="69" spans="2:11" ht="12.75" customHeight="1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>
      <c r="B73" s="245"/>
      <c r="C73" s="350" t="s">
        <v>86</v>
      </c>
      <c r="D73" s="350"/>
      <c r="E73" s="350"/>
      <c r="F73" s="350"/>
      <c r="G73" s="350"/>
      <c r="H73" s="350"/>
      <c r="I73" s="350"/>
      <c r="J73" s="350"/>
      <c r="K73" s="246"/>
    </row>
    <row r="74" spans="2:11" ht="17.25" customHeight="1">
      <c r="B74" s="245"/>
      <c r="C74" s="247" t="s">
        <v>819</v>
      </c>
      <c r="D74" s="247"/>
      <c r="E74" s="247"/>
      <c r="F74" s="247" t="s">
        <v>820</v>
      </c>
      <c r="G74" s="248"/>
      <c r="H74" s="247" t="s">
        <v>121</v>
      </c>
      <c r="I74" s="247" t="s">
        <v>56</v>
      </c>
      <c r="J74" s="247" t="s">
        <v>821</v>
      </c>
      <c r="K74" s="246"/>
    </row>
    <row r="75" spans="2:11" ht="17.25" customHeight="1">
      <c r="B75" s="245"/>
      <c r="C75" s="249" t="s">
        <v>822</v>
      </c>
      <c r="D75" s="249"/>
      <c r="E75" s="249"/>
      <c r="F75" s="250" t="s">
        <v>823</v>
      </c>
      <c r="G75" s="251"/>
      <c r="H75" s="249"/>
      <c r="I75" s="249"/>
      <c r="J75" s="249" t="s">
        <v>824</v>
      </c>
      <c r="K75" s="246"/>
    </row>
    <row r="76" spans="2:11" ht="5.25" customHeight="1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>
      <c r="B77" s="245"/>
      <c r="C77" s="235" t="s">
        <v>52</v>
      </c>
      <c r="D77" s="252"/>
      <c r="E77" s="252"/>
      <c r="F77" s="254" t="s">
        <v>825</v>
      </c>
      <c r="G77" s="253"/>
      <c r="H77" s="235" t="s">
        <v>826</v>
      </c>
      <c r="I77" s="235" t="s">
        <v>827</v>
      </c>
      <c r="J77" s="235">
        <v>20</v>
      </c>
      <c r="K77" s="246"/>
    </row>
    <row r="78" spans="2:11" ht="15" customHeight="1">
      <c r="B78" s="245"/>
      <c r="C78" s="235" t="s">
        <v>828</v>
      </c>
      <c r="D78" s="235"/>
      <c r="E78" s="235"/>
      <c r="F78" s="254" t="s">
        <v>825</v>
      </c>
      <c r="G78" s="253"/>
      <c r="H78" s="235" t="s">
        <v>829</v>
      </c>
      <c r="I78" s="235" t="s">
        <v>827</v>
      </c>
      <c r="J78" s="235">
        <v>120</v>
      </c>
      <c r="K78" s="246"/>
    </row>
    <row r="79" spans="2:11" ht="15" customHeight="1">
      <c r="B79" s="255"/>
      <c r="C79" s="235" t="s">
        <v>830</v>
      </c>
      <c r="D79" s="235"/>
      <c r="E79" s="235"/>
      <c r="F79" s="254" t="s">
        <v>831</v>
      </c>
      <c r="G79" s="253"/>
      <c r="H79" s="235" t="s">
        <v>832</v>
      </c>
      <c r="I79" s="235" t="s">
        <v>827</v>
      </c>
      <c r="J79" s="235">
        <v>50</v>
      </c>
      <c r="K79" s="246"/>
    </row>
    <row r="80" spans="2:11" ht="15" customHeight="1">
      <c r="B80" s="255"/>
      <c r="C80" s="235" t="s">
        <v>833</v>
      </c>
      <c r="D80" s="235"/>
      <c r="E80" s="235"/>
      <c r="F80" s="254" t="s">
        <v>825</v>
      </c>
      <c r="G80" s="253"/>
      <c r="H80" s="235" t="s">
        <v>834</v>
      </c>
      <c r="I80" s="235" t="s">
        <v>835</v>
      </c>
      <c r="J80" s="235"/>
      <c r="K80" s="246"/>
    </row>
    <row r="81" spans="2:11" ht="15" customHeight="1">
      <c r="B81" s="255"/>
      <c r="C81" s="256" t="s">
        <v>836</v>
      </c>
      <c r="D81" s="256"/>
      <c r="E81" s="256"/>
      <c r="F81" s="257" t="s">
        <v>831</v>
      </c>
      <c r="G81" s="256"/>
      <c r="H81" s="256" t="s">
        <v>837</v>
      </c>
      <c r="I81" s="256" t="s">
        <v>827</v>
      </c>
      <c r="J81" s="256">
        <v>15</v>
      </c>
      <c r="K81" s="246"/>
    </row>
    <row r="82" spans="2:11" ht="15" customHeight="1">
      <c r="B82" s="255"/>
      <c r="C82" s="256" t="s">
        <v>838</v>
      </c>
      <c r="D82" s="256"/>
      <c r="E82" s="256"/>
      <c r="F82" s="257" t="s">
        <v>831</v>
      </c>
      <c r="G82" s="256"/>
      <c r="H82" s="256" t="s">
        <v>839</v>
      </c>
      <c r="I82" s="256" t="s">
        <v>827</v>
      </c>
      <c r="J82" s="256">
        <v>15</v>
      </c>
      <c r="K82" s="246"/>
    </row>
    <row r="83" spans="2:11" ht="15" customHeight="1">
      <c r="B83" s="255"/>
      <c r="C83" s="256" t="s">
        <v>840</v>
      </c>
      <c r="D83" s="256"/>
      <c r="E83" s="256"/>
      <c r="F83" s="257" t="s">
        <v>831</v>
      </c>
      <c r="G83" s="256"/>
      <c r="H83" s="256" t="s">
        <v>841</v>
      </c>
      <c r="I83" s="256" t="s">
        <v>827</v>
      </c>
      <c r="J83" s="256">
        <v>20</v>
      </c>
      <c r="K83" s="246"/>
    </row>
    <row r="84" spans="2:11" ht="15" customHeight="1">
      <c r="B84" s="255"/>
      <c r="C84" s="256" t="s">
        <v>842</v>
      </c>
      <c r="D84" s="256"/>
      <c r="E84" s="256"/>
      <c r="F84" s="257" t="s">
        <v>831</v>
      </c>
      <c r="G84" s="256"/>
      <c r="H84" s="256" t="s">
        <v>843</v>
      </c>
      <c r="I84" s="256" t="s">
        <v>827</v>
      </c>
      <c r="J84" s="256">
        <v>20</v>
      </c>
      <c r="K84" s="246"/>
    </row>
    <row r="85" spans="2:11" ht="15" customHeight="1">
      <c r="B85" s="255"/>
      <c r="C85" s="235" t="s">
        <v>844</v>
      </c>
      <c r="D85" s="235"/>
      <c r="E85" s="235"/>
      <c r="F85" s="254" t="s">
        <v>831</v>
      </c>
      <c r="G85" s="253"/>
      <c r="H85" s="235" t="s">
        <v>845</v>
      </c>
      <c r="I85" s="235" t="s">
        <v>827</v>
      </c>
      <c r="J85" s="235">
        <v>50</v>
      </c>
      <c r="K85" s="246"/>
    </row>
    <row r="86" spans="2:11" ht="15" customHeight="1">
      <c r="B86" s="255"/>
      <c r="C86" s="235" t="s">
        <v>846</v>
      </c>
      <c r="D86" s="235"/>
      <c r="E86" s="235"/>
      <c r="F86" s="254" t="s">
        <v>831</v>
      </c>
      <c r="G86" s="253"/>
      <c r="H86" s="235" t="s">
        <v>847</v>
      </c>
      <c r="I86" s="235" t="s">
        <v>827</v>
      </c>
      <c r="J86" s="235">
        <v>20</v>
      </c>
      <c r="K86" s="246"/>
    </row>
    <row r="87" spans="2:11" ht="15" customHeight="1">
      <c r="B87" s="255"/>
      <c r="C87" s="235" t="s">
        <v>848</v>
      </c>
      <c r="D87" s="235"/>
      <c r="E87" s="235"/>
      <c r="F87" s="254" t="s">
        <v>831</v>
      </c>
      <c r="G87" s="253"/>
      <c r="H87" s="235" t="s">
        <v>849</v>
      </c>
      <c r="I87" s="235" t="s">
        <v>827</v>
      </c>
      <c r="J87" s="235">
        <v>20</v>
      </c>
      <c r="K87" s="246"/>
    </row>
    <row r="88" spans="2:11" ht="15" customHeight="1">
      <c r="B88" s="255"/>
      <c r="C88" s="235" t="s">
        <v>850</v>
      </c>
      <c r="D88" s="235"/>
      <c r="E88" s="235"/>
      <c r="F88" s="254" t="s">
        <v>831</v>
      </c>
      <c r="G88" s="253"/>
      <c r="H88" s="235" t="s">
        <v>851</v>
      </c>
      <c r="I88" s="235" t="s">
        <v>827</v>
      </c>
      <c r="J88" s="235">
        <v>50</v>
      </c>
      <c r="K88" s="246"/>
    </row>
    <row r="89" spans="2:11" ht="15" customHeight="1">
      <c r="B89" s="255"/>
      <c r="C89" s="235" t="s">
        <v>852</v>
      </c>
      <c r="D89" s="235"/>
      <c r="E89" s="235"/>
      <c r="F89" s="254" t="s">
        <v>831</v>
      </c>
      <c r="G89" s="253"/>
      <c r="H89" s="235" t="s">
        <v>852</v>
      </c>
      <c r="I89" s="235" t="s">
        <v>827</v>
      </c>
      <c r="J89" s="235">
        <v>50</v>
      </c>
      <c r="K89" s="246"/>
    </row>
    <row r="90" spans="2:11" ht="15" customHeight="1">
      <c r="B90" s="255"/>
      <c r="C90" s="235" t="s">
        <v>126</v>
      </c>
      <c r="D90" s="235"/>
      <c r="E90" s="235"/>
      <c r="F90" s="254" t="s">
        <v>831</v>
      </c>
      <c r="G90" s="253"/>
      <c r="H90" s="235" t="s">
        <v>853</v>
      </c>
      <c r="I90" s="235" t="s">
        <v>827</v>
      </c>
      <c r="J90" s="235">
        <v>255</v>
      </c>
      <c r="K90" s="246"/>
    </row>
    <row r="91" spans="2:11" ht="15" customHeight="1">
      <c r="B91" s="255"/>
      <c r="C91" s="235" t="s">
        <v>854</v>
      </c>
      <c r="D91" s="235"/>
      <c r="E91" s="235"/>
      <c r="F91" s="254" t="s">
        <v>825</v>
      </c>
      <c r="G91" s="253"/>
      <c r="H91" s="235" t="s">
        <v>855</v>
      </c>
      <c r="I91" s="235" t="s">
        <v>856</v>
      </c>
      <c r="J91" s="235"/>
      <c r="K91" s="246"/>
    </row>
    <row r="92" spans="2:11" ht="15" customHeight="1">
      <c r="B92" s="255"/>
      <c r="C92" s="235" t="s">
        <v>857</v>
      </c>
      <c r="D92" s="235"/>
      <c r="E92" s="235"/>
      <c r="F92" s="254" t="s">
        <v>825</v>
      </c>
      <c r="G92" s="253"/>
      <c r="H92" s="235" t="s">
        <v>858</v>
      </c>
      <c r="I92" s="235" t="s">
        <v>859</v>
      </c>
      <c r="J92" s="235"/>
      <c r="K92" s="246"/>
    </row>
    <row r="93" spans="2:11" ht="15" customHeight="1">
      <c r="B93" s="255"/>
      <c r="C93" s="235" t="s">
        <v>860</v>
      </c>
      <c r="D93" s="235"/>
      <c r="E93" s="235"/>
      <c r="F93" s="254" t="s">
        <v>825</v>
      </c>
      <c r="G93" s="253"/>
      <c r="H93" s="235" t="s">
        <v>860</v>
      </c>
      <c r="I93" s="235" t="s">
        <v>859</v>
      </c>
      <c r="J93" s="235"/>
      <c r="K93" s="246"/>
    </row>
    <row r="94" spans="2:11" ht="15" customHeight="1">
      <c r="B94" s="255"/>
      <c r="C94" s="235" t="s">
        <v>37</v>
      </c>
      <c r="D94" s="235"/>
      <c r="E94" s="235"/>
      <c r="F94" s="254" t="s">
        <v>825</v>
      </c>
      <c r="G94" s="253"/>
      <c r="H94" s="235" t="s">
        <v>861</v>
      </c>
      <c r="I94" s="235" t="s">
        <v>859</v>
      </c>
      <c r="J94" s="235"/>
      <c r="K94" s="246"/>
    </row>
    <row r="95" spans="2:11" ht="15" customHeight="1">
      <c r="B95" s="255"/>
      <c r="C95" s="235" t="s">
        <v>47</v>
      </c>
      <c r="D95" s="235"/>
      <c r="E95" s="235"/>
      <c r="F95" s="254" t="s">
        <v>825</v>
      </c>
      <c r="G95" s="253"/>
      <c r="H95" s="235" t="s">
        <v>862</v>
      </c>
      <c r="I95" s="235" t="s">
        <v>859</v>
      </c>
      <c r="J95" s="235"/>
      <c r="K95" s="246"/>
    </row>
    <row r="96" spans="2:11" ht="15" customHeight="1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>
      <c r="B100" s="245"/>
      <c r="C100" s="350" t="s">
        <v>863</v>
      </c>
      <c r="D100" s="350"/>
      <c r="E100" s="350"/>
      <c r="F100" s="350"/>
      <c r="G100" s="350"/>
      <c r="H100" s="350"/>
      <c r="I100" s="350"/>
      <c r="J100" s="350"/>
      <c r="K100" s="246"/>
    </row>
    <row r="101" spans="2:11" ht="17.25" customHeight="1">
      <c r="B101" s="245"/>
      <c r="C101" s="247" t="s">
        <v>819</v>
      </c>
      <c r="D101" s="247"/>
      <c r="E101" s="247"/>
      <c r="F101" s="247" t="s">
        <v>820</v>
      </c>
      <c r="G101" s="248"/>
      <c r="H101" s="247" t="s">
        <v>121</v>
      </c>
      <c r="I101" s="247" t="s">
        <v>56</v>
      </c>
      <c r="J101" s="247" t="s">
        <v>821</v>
      </c>
      <c r="K101" s="246"/>
    </row>
    <row r="102" spans="2:11" ht="17.25" customHeight="1">
      <c r="B102" s="245"/>
      <c r="C102" s="249" t="s">
        <v>822</v>
      </c>
      <c r="D102" s="249"/>
      <c r="E102" s="249"/>
      <c r="F102" s="250" t="s">
        <v>823</v>
      </c>
      <c r="G102" s="251"/>
      <c r="H102" s="249"/>
      <c r="I102" s="249"/>
      <c r="J102" s="249" t="s">
        <v>824</v>
      </c>
      <c r="K102" s="246"/>
    </row>
    <row r="103" spans="2:11" ht="5.25" customHeight="1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>
      <c r="B104" s="245"/>
      <c r="C104" s="235" t="s">
        <v>52</v>
      </c>
      <c r="D104" s="252"/>
      <c r="E104" s="252"/>
      <c r="F104" s="254" t="s">
        <v>825</v>
      </c>
      <c r="G104" s="263"/>
      <c r="H104" s="235" t="s">
        <v>864</v>
      </c>
      <c r="I104" s="235" t="s">
        <v>827</v>
      </c>
      <c r="J104" s="235">
        <v>20</v>
      </c>
      <c r="K104" s="246"/>
    </row>
    <row r="105" spans="2:11" ht="15" customHeight="1">
      <c r="B105" s="245"/>
      <c r="C105" s="235" t="s">
        <v>828</v>
      </c>
      <c r="D105" s="235"/>
      <c r="E105" s="235"/>
      <c r="F105" s="254" t="s">
        <v>825</v>
      </c>
      <c r="G105" s="235"/>
      <c r="H105" s="235" t="s">
        <v>864</v>
      </c>
      <c r="I105" s="235" t="s">
        <v>827</v>
      </c>
      <c r="J105" s="235">
        <v>120</v>
      </c>
      <c r="K105" s="246"/>
    </row>
    <row r="106" spans="2:11" ht="15" customHeight="1">
      <c r="B106" s="255"/>
      <c r="C106" s="235" t="s">
        <v>830</v>
      </c>
      <c r="D106" s="235"/>
      <c r="E106" s="235"/>
      <c r="F106" s="254" t="s">
        <v>831</v>
      </c>
      <c r="G106" s="235"/>
      <c r="H106" s="235" t="s">
        <v>864</v>
      </c>
      <c r="I106" s="235" t="s">
        <v>827</v>
      </c>
      <c r="J106" s="235">
        <v>50</v>
      </c>
      <c r="K106" s="246"/>
    </row>
    <row r="107" spans="2:11" ht="15" customHeight="1">
      <c r="B107" s="255"/>
      <c r="C107" s="235" t="s">
        <v>833</v>
      </c>
      <c r="D107" s="235"/>
      <c r="E107" s="235"/>
      <c r="F107" s="254" t="s">
        <v>825</v>
      </c>
      <c r="G107" s="235"/>
      <c r="H107" s="235" t="s">
        <v>864</v>
      </c>
      <c r="I107" s="235" t="s">
        <v>835</v>
      </c>
      <c r="J107" s="235"/>
      <c r="K107" s="246"/>
    </row>
    <row r="108" spans="2:11" ht="15" customHeight="1">
      <c r="B108" s="255"/>
      <c r="C108" s="235" t="s">
        <v>844</v>
      </c>
      <c r="D108" s="235"/>
      <c r="E108" s="235"/>
      <c r="F108" s="254" t="s">
        <v>831</v>
      </c>
      <c r="G108" s="235"/>
      <c r="H108" s="235" t="s">
        <v>864</v>
      </c>
      <c r="I108" s="235" t="s">
        <v>827</v>
      </c>
      <c r="J108" s="235">
        <v>50</v>
      </c>
      <c r="K108" s="246"/>
    </row>
    <row r="109" spans="2:11" ht="15" customHeight="1">
      <c r="B109" s="255"/>
      <c r="C109" s="235" t="s">
        <v>852</v>
      </c>
      <c r="D109" s="235"/>
      <c r="E109" s="235"/>
      <c r="F109" s="254" t="s">
        <v>831</v>
      </c>
      <c r="G109" s="235"/>
      <c r="H109" s="235" t="s">
        <v>864</v>
      </c>
      <c r="I109" s="235" t="s">
        <v>827</v>
      </c>
      <c r="J109" s="235">
        <v>50</v>
      </c>
      <c r="K109" s="246"/>
    </row>
    <row r="110" spans="2:11" ht="15" customHeight="1">
      <c r="B110" s="255"/>
      <c r="C110" s="235" t="s">
        <v>850</v>
      </c>
      <c r="D110" s="235"/>
      <c r="E110" s="235"/>
      <c r="F110" s="254" t="s">
        <v>831</v>
      </c>
      <c r="G110" s="235"/>
      <c r="H110" s="235" t="s">
        <v>864</v>
      </c>
      <c r="I110" s="235" t="s">
        <v>827</v>
      </c>
      <c r="J110" s="235">
        <v>50</v>
      </c>
      <c r="K110" s="246"/>
    </row>
    <row r="111" spans="2:11" ht="15" customHeight="1">
      <c r="B111" s="255"/>
      <c r="C111" s="235" t="s">
        <v>52</v>
      </c>
      <c r="D111" s="235"/>
      <c r="E111" s="235"/>
      <c r="F111" s="254" t="s">
        <v>825</v>
      </c>
      <c r="G111" s="235"/>
      <c r="H111" s="235" t="s">
        <v>865</v>
      </c>
      <c r="I111" s="235" t="s">
        <v>827</v>
      </c>
      <c r="J111" s="235">
        <v>20</v>
      </c>
      <c r="K111" s="246"/>
    </row>
    <row r="112" spans="2:11" ht="15" customHeight="1">
      <c r="B112" s="255"/>
      <c r="C112" s="235" t="s">
        <v>866</v>
      </c>
      <c r="D112" s="235"/>
      <c r="E112" s="235"/>
      <c r="F112" s="254" t="s">
        <v>825</v>
      </c>
      <c r="G112" s="235"/>
      <c r="H112" s="235" t="s">
        <v>867</v>
      </c>
      <c r="I112" s="235" t="s">
        <v>827</v>
      </c>
      <c r="J112" s="235">
        <v>120</v>
      </c>
      <c r="K112" s="246"/>
    </row>
    <row r="113" spans="2:11" ht="15" customHeight="1">
      <c r="B113" s="255"/>
      <c r="C113" s="235" t="s">
        <v>37</v>
      </c>
      <c r="D113" s="235"/>
      <c r="E113" s="235"/>
      <c r="F113" s="254" t="s">
        <v>825</v>
      </c>
      <c r="G113" s="235"/>
      <c r="H113" s="235" t="s">
        <v>868</v>
      </c>
      <c r="I113" s="235" t="s">
        <v>859</v>
      </c>
      <c r="J113" s="235"/>
      <c r="K113" s="246"/>
    </row>
    <row r="114" spans="2:11" ht="15" customHeight="1">
      <c r="B114" s="255"/>
      <c r="C114" s="235" t="s">
        <v>47</v>
      </c>
      <c r="D114" s="235"/>
      <c r="E114" s="235"/>
      <c r="F114" s="254" t="s">
        <v>825</v>
      </c>
      <c r="G114" s="235"/>
      <c r="H114" s="235" t="s">
        <v>869</v>
      </c>
      <c r="I114" s="235" t="s">
        <v>859</v>
      </c>
      <c r="J114" s="235"/>
      <c r="K114" s="246"/>
    </row>
    <row r="115" spans="2:11" ht="15" customHeight="1">
      <c r="B115" s="255"/>
      <c r="C115" s="235" t="s">
        <v>56</v>
      </c>
      <c r="D115" s="235"/>
      <c r="E115" s="235"/>
      <c r="F115" s="254" t="s">
        <v>825</v>
      </c>
      <c r="G115" s="235"/>
      <c r="H115" s="235" t="s">
        <v>870</v>
      </c>
      <c r="I115" s="235" t="s">
        <v>871</v>
      </c>
      <c r="J115" s="235"/>
      <c r="K115" s="246"/>
    </row>
    <row r="116" spans="2:11" ht="15" customHeight="1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>
      <c r="B117" s="265"/>
      <c r="C117" s="231"/>
      <c r="D117" s="231"/>
      <c r="E117" s="231"/>
      <c r="F117" s="266"/>
      <c r="G117" s="231"/>
      <c r="H117" s="231"/>
      <c r="I117" s="231"/>
      <c r="J117" s="231"/>
      <c r="K117" s="265"/>
    </row>
    <row r="118" spans="2:11" ht="18.75" customHeight="1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>
      <c r="B120" s="270"/>
      <c r="C120" s="349" t="s">
        <v>872</v>
      </c>
      <c r="D120" s="349"/>
      <c r="E120" s="349"/>
      <c r="F120" s="349"/>
      <c r="G120" s="349"/>
      <c r="H120" s="349"/>
      <c r="I120" s="349"/>
      <c r="J120" s="349"/>
      <c r="K120" s="271"/>
    </row>
    <row r="121" spans="2:11" ht="17.25" customHeight="1">
      <c r="B121" s="272"/>
      <c r="C121" s="247" t="s">
        <v>819</v>
      </c>
      <c r="D121" s="247"/>
      <c r="E121" s="247"/>
      <c r="F121" s="247" t="s">
        <v>820</v>
      </c>
      <c r="G121" s="248"/>
      <c r="H121" s="247" t="s">
        <v>121</v>
      </c>
      <c r="I121" s="247" t="s">
        <v>56</v>
      </c>
      <c r="J121" s="247" t="s">
        <v>821</v>
      </c>
      <c r="K121" s="273"/>
    </row>
    <row r="122" spans="2:11" ht="17.25" customHeight="1">
      <c r="B122" s="272"/>
      <c r="C122" s="249" t="s">
        <v>822</v>
      </c>
      <c r="D122" s="249"/>
      <c r="E122" s="249"/>
      <c r="F122" s="250" t="s">
        <v>823</v>
      </c>
      <c r="G122" s="251"/>
      <c r="H122" s="249"/>
      <c r="I122" s="249"/>
      <c r="J122" s="249" t="s">
        <v>824</v>
      </c>
      <c r="K122" s="273"/>
    </row>
    <row r="123" spans="2:11" ht="5.25" customHeight="1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>
      <c r="B124" s="274"/>
      <c r="C124" s="235" t="s">
        <v>828</v>
      </c>
      <c r="D124" s="252"/>
      <c r="E124" s="252"/>
      <c r="F124" s="254" t="s">
        <v>825</v>
      </c>
      <c r="G124" s="235"/>
      <c r="H124" s="235" t="s">
        <v>864</v>
      </c>
      <c r="I124" s="235" t="s">
        <v>827</v>
      </c>
      <c r="J124" s="235">
        <v>120</v>
      </c>
      <c r="K124" s="276"/>
    </row>
    <row r="125" spans="2:11" ht="15" customHeight="1">
      <c r="B125" s="274"/>
      <c r="C125" s="235" t="s">
        <v>873</v>
      </c>
      <c r="D125" s="235"/>
      <c r="E125" s="235"/>
      <c r="F125" s="254" t="s">
        <v>825</v>
      </c>
      <c r="G125" s="235"/>
      <c r="H125" s="235" t="s">
        <v>874</v>
      </c>
      <c r="I125" s="235" t="s">
        <v>827</v>
      </c>
      <c r="J125" s="235" t="s">
        <v>875</v>
      </c>
      <c r="K125" s="276"/>
    </row>
    <row r="126" spans="2:11" ht="15" customHeight="1">
      <c r="B126" s="274"/>
      <c r="C126" s="235" t="s">
        <v>774</v>
      </c>
      <c r="D126" s="235"/>
      <c r="E126" s="235"/>
      <c r="F126" s="254" t="s">
        <v>825</v>
      </c>
      <c r="G126" s="235"/>
      <c r="H126" s="235" t="s">
        <v>876</v>
      </c>
      <c r="I126" s="235" t="s">
        <v>827</v>
      </c>
      <c r="J126" s="235" t="s">
        <v>875</v>
      </c>
      <c r="K126" s="276"/>
    </row>
    <row r="127" spans="2:11" ht="15" customHeight="1">
      <c r="B127" s="274"/>
      <c r="C127" s="235" t="s">
        <v>836</v>
      </c>
      <c r="D127" s="235"/>
      <c r="E127" s="235"/>
      <c r="F127" s="254" t="s">
        <v>831</v>
      </c>
      <c r="G127" s="235"/>
      <c r="H127" s="235" t="s">
        <v>837</v>
      </c>
      <c r="I127" s="235" t="s">
        <v>827</v>
      </c>
      <c r="J127" s="235">
        <v>15</v>
      </c>
      <c r="K127" s="276"/>
    </row>
    <row r="128" spans="2:11" ht="15" customHeight="1">
      <c r="B128" s="274"/>
      <c r="C128" s="256" t="s">
        <v>838</v>
      </c>
      <c r="D128" s="256"/>
      <c r="E128" s="256"/>
      <c r="F128" s="257" t="s">
        <v>831</v>
      </c>
      <c r="G128" s="256"/>
      <c r="H128" s="256" t="s">
        <v>839</v>
      </c>
      <c r="I128" s="256" t="s">
        <v>827</v>
      </c>
      <c r="J128" s="256">
        <v>15</v>
      </c>
      <c r="K128" s="276"/>
    </row>
    <row r="129" spans="2:11" ht="15" customHeight="1">
      <c r="B129" s="274"/>
      <c r="C129" s="256" t="s">
        <v>840</v>
      </c>
      <c r="D129" s="256"/>
      <c r="E129" s="256"/>
      <c r="F129" s="257" t="s">
        <v>831</v>
      </c>
      <c r="G129" s="256"/>
      <c r="H129" s="256" t="s">
        <v>841</v>
      </c>
      <c r="I129" s="256" t="s">
        <v>827</v>
      </c>
      <c r="J129" s="256">
        <v>20</v>
      </c>
      <c r="K129" s="276"/>
    </row>
    <row r="130" spans="2:11" ht="15" customHeight="1">
      <c r="B130" s="274"/>
      <c r="C130" s="256" t="s">
        <v>842</v>
      </c>
      <c r="D130" s="256"/>
      <c r="E130" s="256"/>
      <c r="F130" s="257" t="s">
        <v>831</v>
      </c>
      <c r="G130" s="256"/>
      <c r="H130" s="256" t="s">
        <v>843</v>
      </c>
      <c r="I130" s="256" t="s">
        <v>827</v>
      </c>
      <c r="J130" s="256">
        <v>20</v>
      </c>
      <c r="K130" s="276"/>
    </row>
    <row r="131" spans="2:11" ht="15" customHeight="1">
      <c r="B131" s="274"/>
      <c r="C131" s="235" t="s">
        <v>830</v>
      </c>
      <c r="D131" s="235"/>
      <c r="E131" s="235"/>
      <c r="F131" s="254" t="s">
        <v>831</v>
      </c>
      <c r="G131" s="235"/>
      <c r="H131" s="235" t="s">
        <v>864</v>
      </c>
      <c r="I131" s="235" t="s">
        <v>827</v>
      </c>
      <c r="J131" s="235">
        <v>50</v>
      </c>
      <c r="K131" s="276"/>
    </row>
    <row r="132" spans="2:11" ht="15" customHeight="1">
      <c r="B132" s="274"/>
      <c r="C132" s="235" t="s">
        <v>844</v>
      </c>
      <c r="D132" s="235"/>
      <c r="E132" s="235"/>
      <c r="F132" s="254" t="s">
        <v>831</v>
      </c>
      <c r="G132" s="235"/>
      <c r="H132" s="235" t="s">
        <v>864</v>
      </c>
      <c r="I132" s="235" t="s">
        <v>827</v>
      </c>
      <c r="J132" s="235">
        <v>50</v>
      </c>
      <c r="K132" s="276"/>
    </row>
    <row r="133" spans="2:11" ht="15" customHeight="1">
      <c r="B133" s="274"/>
      <c r="C133" s="235" t="s">
        <v>850</v>
      </c>
      <c r="D133" s="235"/>
      <c r="E133" s="235"/>
      <c r="F133" s="254" t="s">
        <v>831</v>
      </c>
      <c r="G133" s="235"/>
      <c r="H133" s="235" t="s">
        <v>864</v>
      </c>
      <c r="I133" s="235" t="s">
        <v>827</v>
      </c>
      <c r="J133" s="235">
        <v>50</v>
      </c>
      <c r="K133" s="276"/>
    </row>
    <row r="134" spans="2:11" ht="15" customHeight="1">
      <c r="B134" s="274"/>
      <c r="C134" s="235" t="s">
        <v>852</v>
      </c>
      <c r="D134" s="235"/>
      <c r="E134" s="235"/>
      <c r="F134" s="254" t="s">
        <v>831</v>
      </c>
      <c r="G134" s="235"/>
      <c r="H134" s="235" t="s">
        <v>864</v>
      </c>
      <c r="I134" s="235" t="s">
        <v>827</v>
      </c>
      <c r="J134" s="235">
        <v>50</v>
      </c>
      <c r="K134" s="276"/>
    </row>
    <row r="135" spans="2:11" ht="15" customHeight="1">
      <c r="B135" s="274"/>
      <c r="C135" s="235" t="s">
        <v>126</v>
      </c>
      <c r="D135" s="235"/>
      <c r="E135" s="235"/>
      <c r="F135" s="254" t="s">
        <v>831</v>
      </c>
      <c r="G135" s="235"/>
      <c r="H135" s="235" t="s">
        <v>877</v>
      </c>
      <c r="I135" s="235" t="s">
        <v>827</v>
      </c>
      <c r="J135" s="235">
        <v>255</v>
      </c>
      <c r="K135" s="276"/>
    </row>
    <row r="136" spans="2:11" ht="15" customHeight="1">
      <c r="B136" s="274"/>
      <c r="C136" s="235" t="s">
        <v>854</v>
      </c>
      <c r="D136" s="235"/>
      <c r="E136" s="235"/>
      <c r="F136" s="254" t="s">
        <v>825</v>
      </c>
      <c r="G136" s="235"/>
      <c r="H136" s="235" t="s">
        <v>878</v>
      </c>
      <c r="I136" s="235" t="s">
        <v>856</v>
      </c>
      <c r="J136" s="235"/>
      <c r="K136" s="276"/>
    </row>
    <row r="137" spans="2:11" ht="15" customHeight="1">
      <c r="B137" s="274"/>
      <c r="C137" s="235" t="s">
        <v>857</v>
      </c>
      <c r="D137" s="235"/>
      <c r="E137" s="235"/>
      <c r="F137" s="254" t="s">
        <v>825</v>
      </c>
      <c r="G137" s="235"/>
      <c r="H137" s="235" t="s">
        <v>879</v>
      </c>
      <c r="I137" s="235" t="s">
        <v>859</v>
      </c>
      <c r="J137" s="235"/>
      <c r="K137" s="276"/>
    </row>
    <row r="138" spans="2:11" ht="15" customHeight="1">
      <c r="B138" s="274"/>
      <c r="C138" s="235" t="s">
        <v>860</v>
      </c>
      <c r="D138" s="235"/>
      <c r="E138" s="235"/>
      <c r="F138" s="254" t="s">
        <v>825</v>
      </c>
      <c r="G138" s="235"/>
      <c r="H138" s="235" t="s">
        <v>860</v>
      </c>
      <c r="I138" s="235" t="s">
        <v>859</v>
      </c>
      <c r="J138" s="235"/>
      <c r="K138" s="276"/>
    </row>
    <row r="139" spans="2:11" ht="15" customHeight="1">
      <c r="B139" s="274"/>
      <c r="C139" s="235" t="s">
        <v>37</v>
      </c>
      <c r="D139" s="235"/>
      <c r="E139" s="235"/>
      <c r="F139" s="254" t="s">
        <v>825</v>
      </c>
      <c r="G139" s="235"/>
      <c r="H139" s="235" t="s">
        <v>880</v>
      </c>
      <c r="I139" s="235" t="s">
        <v>859</v>
      </c>
      <c r="J139" s="235"/>
      <c r="K139" s="276"/>
    </row>
    <row r="140" spans="2:11" ht="15" customHeight="1">
      <c r="B140" s="274"/>
      <c r="C140" s="235" t="s">
        <v>881</v>
      </c>
      <c r="D140" s="235"/>
      <c r="E140" s="235"/>
      <c r="F140" s="254" t="s">
        <v>825</v>
      </c>
      <c r="G140" s="235"/>
      <c r="H140" s="235" t="s">
        <v>882</v>
      </c>
      <c r="I140" s="235" t="s">
        <v>859</v>
      </c>
      <c r="J140" s="235"/>
      <c r="K140" s="276"/>
    </row>
    <row r="141" spans="2:11" ht="15" customHeight="1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>
      <c r="B142" s="231"/>
      <c r="C142" s="231"/>
      <c r="D142" s="231"/>
      <c r="E142" s="231"/>
      <c r="F142" s="266"/>
      <c r="G142" s="231"/>
      <c r="H142" s="231"/>
      <c r="I142" s="231"/>
      <c r="J142" s="231"/>
      <c r="K142" s="231"/>
    </row>
    <row r="143" spans="2:11" ht="18.75" customHeight="1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>
      <c r="B145" s="245"/>
      <c r="C145" s="350" t="s">
        <v>883</v>
      </c>
      <c r="D145" s="350"/>
      <c r="E145" s="350"/>
      <c r="F145" s="350"/>
      <c r="G145" s="350"/>
      <c r="H145" s="350"/>
      <c r="I145" s="350"/>
      <c r="J145" s="350"/>
      <c r="K145" s="246"/>
    </row>
    <row r="146" spans="2:11" ht="17.25" customHeight="1">
      <c r="B146" s="245"/>
      <c r="C146" s="247" t="s">
        <v>819</v>
      </c>
      <c r="D146" s="247"/>
      <c r="E146" s="247"/>
      <c r="F146" s="247" t="s">
        <v>820</v>
      </c>
      <c r="G146" s="248"/>
      <c r="H146" s="247" t="s">
        <v>121</v>
      </c>
      <c r="I146" s="247" t="s">
        <v>56</v>
      </c>
      <c r="J146" s="247" t="s">
        <v>821</v>
      </c>
      <c r="K146" s="246"/>
    </row>
    <row r="147" spans="2:11" ht="17.25" customHeight="1">
      <c r="B147" s="245"/>
      <c r="C147" s="249" t="s">
        <v>822</v>
      </c>
      <c r="D147" s="249"/>
      <c r="E147" s="249"/>
      <c r="F147" s="250" t="s">
        <v>823</v>
      </c>
      <c r="G147" s="251"/>
      <c r="H147" s="249"/>
      <c r="I147" s="249"/>
      <c r="J147" s="249" t="s">
        <v>824</v>
      </c>
      <c r="K147" s="246"/>
    </row>
    <row r="148" spans="2:11" ht="5.25" customHeight="1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>
      <c r="B149" s="255"/>
      <c r="C149" s="280" t="s">
        <v>828</v>
      </c>
      <c r="D149" s="235"/>
      <c r="E149" s="235"/>
      <c r="F149" s="281" t="s">
        <v>825</v>
      </c>
      <c r="G149" s="235"/>
      <c r="H149" s="280" t="s">
        <v>864</v>
      </c>
      <c r="I149" s="280" t="s">
        <v>827</v>
      </c>
      <c r="J149" s="280">
        <v>120</v>
      </c>
      <c r="K149" s="276"/>
    </row>
    <row r="150" spans="2:11" ht="15" customHeight="1">
      <c r="B150" s="255"/>
      <c r="C150" s="280" t="s">
        <v>873</v>
      </c>
      <c r="D150" s="235"/>
      <c r="E150" s="235"/>
      <c r="F150" s="281" t="s">
        <v>825</v>
      </c>
      <c r="G150" s="235"/>
      <c r="H150" s="280" t="s">
        <v>884</v>
      </c>
      <c r="I150" s="280" t="s">
        <v>827</v>
      </c>
      <c r="J150" s="280" t="s">
        <v>875</v>
      </c>
      <c r="K150" s="276"/>
    </row>
    <row r="151" spans="2:11" ht="15" customHeight="1">
      <c r="B151" s="255"/>
      <c r="C151" s="280" t="s">
        <v>774</v>
      </c>
      <c r="D151" s="235"/>
      <c r="E151" s="235"/>
      <c r="F151" s="281" t="s">
        <v>825</v>
      </c>
      <c r="G151" s="235"/>
      <c r="H151" s="280" t="s">
        <v>885</v>
      </c>
      <c r="I151" s="280" t="s">
        <v>827</v>
      </c>
      <c r="J151" s="280" t="s">
        <v>875</v>
      </c>
      <c r="K151" s="276"/>
    </row>
    <row r="152" spans="2:11" ht="15" customHeight="1">
      <c r="B152" s="255"/>
      <c r="C152" s="280" t="s">
        <v>830</v>
      </c>
      <c r="D152" s="235"/>
      <c r="E152" s="235"/>
      <c r="F152" s="281" t="s">
        <v>831</v>
      </c>
      <c r="G152" s="235"/>
      <c r="H152" s="280" t="s">
        <v>864</v>
      </c>
      <c r="I152" s="280" t="s">
        <v>827</v>
      </c>
      <c r="J152" s="280">
        <v>50</v>
      </c>
      <c r="K152" s="276"/>
    </row>
    <row r="153" spans="2:11" ht="15" customHeight="1">
      <c r="B153" s="255"/>
      <c r="C153" s="280" t="s">
        <v>833</v>
      </c>
      <c r="D153" s="235"/>
      <c r="E153" s="235"/>
      <c r="F153" s="281" t="s">
        <v>825</v>
      </c>
      <c r="G153" s="235"/>
      <c r="H153" s="280" t="s">
        <v>864</v>
      </c>
      <c r="I153" s="280" t="s">
        <v>835</v>
      </c>
      <c r="J153" s="280"/>
      <c r="K153" s="276"/>
    </row>
    <row r="154" spans="2:11" ht="15" customHeight="1">
      <c r="B154" s="255"/>
      <c r="C154" s="280" t="s">
        <v>844</v>
      </c>
      <c r="D154" s="235"/>
      <c r="E154" s="235"/>
      <c r="F154" s="281" t="s">
        <v>831</v>
      </c>
      <c r="G154" s="235"/>
      <c r="H154" s="280" t="s">
        <v>864</v>
      </c>
      <c r="I154" s="280" t="s">
        <v>827</v>
      </c>
      <c r="J154" s="280">
        <v>50</v>
      </c>
      <c r="K154" s="276"/>
    </row>
    <row r="155" spans="2:11" ht="15" customHeight="1">
      <c r="B155" s="255"/>
      <c r="C155" s="280" t="s">
        <v>852</v>
      </c>
      <c r="D155" s="235"/>
      <c r="E155" s="235"/>
      <c r="F155" s="281" t="s">
        <v>831</v>
      </c>
      <c r="G155" s="235"/>
      <c r="H155" s="280" t="s">
        <v>864</v>
      </c>
      <c r="I155" s="280" t="s">
        <v>827</v>
      </c>
      <c r="J155" s="280">
        <v>50</v>
      </c>
      <c r="K155" s="276"/>
    </row>
    <row r="156" spans="2:11" ht="15" customHeight="1">
      <c r="B156" s="255"/>
      <c r="C156" s="280" t="s">
        <v>850</v>
      </c>
      <c r="D156" s="235"/>
      <c r="E156" s="235"/>
      <c r="F156" s="281" t="s">
        <v>831</v>
      </c>
      <c r="G156" s="235"/>
      <c r="H156" s="280" t="s">
        <v>864</v>
      </c>
      <c r="I156" s="280" t="s">
        <v>827</v>
      </c>
      <c r="J156" s="280">
        <v>50</v>
      </c>
      <c r="K156" s="276"/>
    </row>
    <row r="157" spans="2:11" ht="15" customHeight="1">
      <c r="B157" s="255"/>
      <c r="C157" s="280" t="s">
        <v>102</v>
      </c>
      <c r="D157" s="235"/>
      <c r="E157" s="235"/>
      <c r="F157" s="281" t="s">
        <v>825</v>
      </c>
      <c r="G157" s="235"/>
      <c r="H157" s="280" t="s">
        <v>886</v>
      </c>
      <c r="I157" s="280" t="s">
        <v>827</v>
      </c>
      <c r="J157" s="280" t="s">
        <v>887</v>
      </c>
      <c r="K157" s="276"/>
    </row>
    <row r="158" spans="2:11" ht="15" customHeight="1">
      <c r="B158" s="255"/>
      <c r="C158" s="280" t="s">
        <v>888</v>
      </c>
      <c r="D158" s="235"/>
      <c r="E158" s="235"/>
      <c r="F158" s="281" t="s">
        <v>825</v>
      </c>
      <c r="G158" s="235"/>
      <c r="H158" s="280" t="s">
        <v>889</v>
      </c>
      <c r="I158" s="280" t="s">
        <v>859</v>
      </c>
      <c r="J158" s="280"/>
      <c r="K158" s="276"/>
    </row>
    <row r="159" spans="2:11" ht="15" customHeight="1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>
      <c r="B160" s="231"/>
      <c r="C160" s="235"/>
      <c r="D160" s="235"/>
      <c r="E160" s="235"/>
      <c r="F160" s="254"/>
      <c r="G160" s="235"/>
      <c r="H160" s="235"/>
      <c r="I160" s="235"/>
      <c r="J160" s="235"/>
      <c r="K160" s="231"/>
    </row>
    <row r="161" spans="2:11" ht="18.75" customHeight="1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>
      <c r="B163" s="226"/>
      <c r="C163" s="349" t="s">
        <v>890</v>
      </c>
      <c r="D163" s="349"/>
      <c r="E163" s="349"/>
      <c r="F163" s="349"/>
      <c r="G163" s="349"/>
      <c r="H163" s="349"/>
      <c r="I163" s="349"/>
      <c r="J163" s="349"/>
      <c r="K163" s="227"/>
    </row>
    <row r="164" spans="2:11" ht="17.25" customHeight="1">
      <c r="B164" s="226"/>
      <c r="C164" s="247" t="s">
        <v>819</v>
      </c>
      <c r="D164" s="247"/>
      <c r="E164" s="247"/>
      <c r="F164" s="247" t="s">
        <v>820</v>
      </c>
      <c r="G164" s="284"/>
      <c r="H164" s="285" t="s">
        <v>121</v>
      </c>
      <c r="I164" s="285" t="s">
        <v>56</v>
      </c>
      <c r="J164" s="247" t="s">
        <v>821</v>
      </c>
      <c r="K164" s="227"/>
    </row>
    <row r="165" spans="2:11" ht="17.25" customHeight="1">
      <c r="B165" s="228"/>
      <c r="C165" s="249" t="s">
        <v>822</v>
      </c>
      <c r="D165" s="249"/>
      <c r="E165" s="249"/>
      <c r="F165" s="250" t="s">
        <v>823</v>
      </c>
      <c r="G165" s="286"/>
      <c r="H165" s="287"/>
      <c r="I165" s="287"/>
      <c r="J165" s="249" t="s">
        <v>824</v>
      </c>
      <c r="K165" s="229"/>
    </row>
    <row r="166" spans="2:11" ht="5.25" customHeight="1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>
      <c r="B167" s="255"/>
      <c r="C167" s="235" t="s">
        <v>828</v>
      </c>
      <c r="D167" s="235"/>
      <c r="E167" s="235"/>
      <c r="F167" s="254" t="s">
        <v>825</v>
      </c>
      <c r="G167" s="235"/>
      <c r="H167" s="235" t="s">
        <v>864</v>
      </c>
      <c r="I167" s="235" t="s">
        <v>827</v>
      </c>
      <c r="J167" s="235">
        <v>120</v>
      </c>
      <c r="K167" s="276"/>
    </row>
    <row r="168" spans="2:11" ht="15" customHeight="1">
      <c r="B168" s="255"/>
      <c r="C168" s="235" t="s">
        <v>873</v>
      </c>
      <c r="D168" s="235"/>
      <c r="E168" s="235"/>
      <c r="F168" s="254" t="s">
        <v>825</v>
      </c>
      <c r="G168" s="235"/>
      <c r="H168" s="235" t="s">
        <v>874</v>
      </c>
      <c r="I168" s="235" t="s">
        <v>827</v>
      </c>
      <c r="J168" s="235" t="s">
        <v>875</v>
      </c>
      <c r="K168" s="276"/>
    </row>
    <row r="169" spans="2:11" ht="15" customHeight="1">
      <c r="B169" s="255"/>
      <c r="C169" s="235" t="s">
        <v>774</v>
      </c>
      <c r="D169" s="235"/>
      <c r="E169" s="235"/>
      <c r="F169" s="254" t="s">
        <v>825</v>
      </c>
      <c r="G169" s="235"/>
      <c r="H169" s="235" t="s">
        <v>891</v>
      </c>
      <c r="I169" s="235" t="s">
        <v>827</v>
      </c>
      <c r="J169" s="235" t="s">
        <v>875</v>
      </c>
      <c r="K169" s="276"/>
    </row>
    <row r="170" spans="2:11" ht="15" customHeight="1">
      <c r="B170" s="255"/>
      <c r="C170" s="235" t="s">
        <v>830</v>
      </c>
      <c r="D170" s="235"/>
      <c r="E170" s="235"/>
      <c r="F170" s="254" t="s">
        <v>831</v>
      </c>
      <c r="G170" s="235"/>
      <c r="H170" s="235" t="s">
        <v>891</v>
      </c>
      <c r="I170" s="235" t="s">
        <v>827</v>
      </c>
      <c r="J170" s="235">
        <v>50</v>
      </c>
      <c r="K170" s="276"/>
    </row>
    <row r="171" spans="2:11" ht="15" customHeight="1">
      <c r="B171" s="255"/>
      <c r="C171" s="235" t="s">
        <v>833</v>
      </c>
      <c r="D171" s="235"/>
      <c r="E171" s="235"/>
      <c r="F171" s="254" t="s">
        <v>825</v>
      </c>
      <c r="G171" s="235"/>
      <c r="H171" s="235" t="s">
        <v>891</v>
      </c>
      <c r="I171" s="235" t="s">
        <v>835</v>
      </c>
      <c r="J171" s="235"/>
      <c r="K171" s="276"/>
    </row>
    <row r="172" spans="2:11" ht="15" customHeight="1">
      <c r="B172" s="255"/>
      <c r="C172" s="235" t="s">
        <v>844</v>
      </c>
      <c r="D172" s="235"/>
      <c r="E172" s="235"/>
      <c r="F172" s="254" t="s">
        <v>831</v>
      </c>
      <c r="G172" s="235"/>
      <c r="H172" s="235" t="s">
        <v>891</v>
      </c>
      <c r="I172" s="235" t="s">
        <v>827</v>
      </c>
      <c r="J172" s="235">
        <v>50</v>
      </c>
      <c r="K172" s="276"/>
    </row>
    <row r="173" spans="2:11" ht="15" customHeight="1">
      <c r="B173" s="255"/>
      <c r="C173" s="235" t="s">
        <v>852</v>
      </c>
      <c r="D173" s="235"/>
      <c r="E173" s="235"/>
      <c r="F173" s="254" t="s">
        <v>831</v>
      </c>
      <c r="G173" s="235"/>
      <c r="H173" s="235" t="s">
        <v>891</v>
      </c>
      <c r="I173" s="235" t="s">
        <v>827</v>
      </c>
      <c r="J173" s="235">
        <v>50</v>
      </c>
      <c r="K173" s="276"/>
    </row>
    <row r="174" spans="2:11" ht="15" customHeight="1">
      <c r="B174" s="255"/>
      <c r="C174" s="235" t="s">
        <v>850</v>
      </c>
      <c r="D174" s="235"/>
      <c r="E174" s="235"/>
      <c r="F174" s="254" t="s">
        <v>831</v>
      </c>
      <c r="G174" s="235"/>
      <c r="H174" s="235" t="s">
        <v>891</v>
      </c>
      <c r="I174" s="235" t="s">
        <v>827</v>
      </c>
      <c r="J174" s="235">
        <v>50</v>
      </c>
      <c r="K174" s="276"/>
    </row>
    <row r="175" spans="2:11" ht="15" customHeight="1">
      <c r="B175" s="255"/>
      <c r="C175" s="235" t="s">
        <v>120</v>
      </c>
      <c r="D175" s="235"/>
      <c r="E175" s="235"/>
      <c r="F175" s="254" t="s">
        <v>825</v>
      </c>
      <c r="G175" s="235"/>
      <c r="H175" s="235" t="s">
        <v>892</v>
      </c>
      <c r="I175" s="235" t="s">
        <v>893</v>
      </c>
      <c r="J175" s="235"/>
      <c r="K175" s="276"/>
    </row>
    <row r="176" spans="2:11" ht="15" customHeight="1">
      <c r="B176" s="255"/>
      <c r="C176" s="235" t="s">
        <v>56</v>
      </c>
      <c r="D176" s="235"/>
      <c r="E176" s="235"/>
      <c r="F176" s="254" t="s">
        <v>825</v>
      </c>
      <c r="G176" s="235"/>
      <c r="H176" s="235" t="s">
        <v>894</v>
      </c>
      <c r="I176" s="235" t="s">
        <v>895</v>
      </c>
      <c r="J176" s="235">
        <v>1</v>
      </c>
      <c r="K176" s="276"/>
    </row>
    <row r="177" spans="2:11" ht="15" customHeight="1">
      <c r="B177" s="255"/>
      <c r="C177" s="235" t="s">
        <v>52</v>
      </c>
      <c r="D177" s="235"/>
      <c r="E177" s="235"/>
      <c r="F177" s="254" t="s">
        <v>825</v>
      </c>
      <c r="G177" s="235"/>
      <c r="H177" s="235" t="s">
        <v>896</v>
      </c>
      <c r="I177" s="235" t="s">
        <v>827</v>
      </c>
      <c r="J177" s="235">
        <v>20</v>
      </c>
      <c r="K177" s="276"/>
    </row>
    <row r="178" spans="2:11" ht="15" customHeight="1">
      <c r="B178" s="255"/>
      <c r="C178" s="235" t="s">
        <v>121</v>
      </c>
      <c r="D178" s="235"/>
      <c r="E178" s="235"/>
      <c r="F178" s="254" t="s">
        <v>825</v>
      </c>
      <c r="G178" s="235"/>
      <c r="H178" s="235" t="s">
        <v>897</v>
      </c>
      <c r="I178" s="235" t="s">
        <v>827</v>
      </c>
      <c r="J178" s="235">
        <v>255</v>
      </c>
      <c r="K178" s="276"/>
    </row>
    <row r="179" spans="2:11" ht="15" customHeight="1">
      <c r="B179" s="255"/>
      <c r="C179" s="235" t="s">
        <v>122</v>
      </c>
      <c r="D179" s="235"/>
      <c r="E179" s="235"/>
      <c r="F179" s="254" t="s">
        <v>825</v>
      </c>
      <c r="G179" s="235"/>
      <c r="H179" s="235" t="s">
        <v>790</v>
      </c>
      <c r="I179" s="235" t="s">
        <v>827</v>
      </c>
      <c r="J179" s="235">
        <v>10</v>
      </c>
      <c r="K179" s="276"/>
    </row>
    <row r="180" spans="2:11" ht="15" customHeight="1">
      <c r="B180" s="255"/>
      <c r="C180" s="235" t="s">
        <v>123</v>
      </c>
      <c r="D180" s="235"/>
      <c r="E180" s="235"/>
      <c r="F180" s="254" t="s">
        <v>825</v>
      </c>
      <c r="G180" s="235"/>
      <c r="H180" s="235" t="s">
        <v>898</v>
      </c>
      <c r="I180" s="235" t="s">
        <v>859</v>
      </c>
      <c r="J180" s="235"/>
      <c r="K180" s="276"/>
    </row>
    <row r="181" spans="2:11" ht="15" customHeight="1">
      <c r="B181" s="255"/>
      <c r="C181" s="235" t="s">
        <v>899</v>
      </c>
      <c r="D181" s="235"/>
      <c r="E181" s="235"/>
      <c r="F181" s="254" t="s">
        <v>825</v>
      </c>
      <c r="G181" s="235"/>
      <c r="H181" s="235" t="s">
        <v>900</v>
      </c>
      <c r="I181" s="235" t="s">
        <v>859</v>
      </c>
      <c r="J181" s="235"/>
      <c r="K181" s="276"/>
    </row>
    <row r="182" spans="2:11" ht="15" customHeight="1">
      <c r="B182" s="255"/>
      <c r="C182" s="235" t="s">
        <v>888</v>
      </c>
      <c r="D182" s="235"/>
      <c r="E182" s="235"/>
      <c r="F182" s="254" t="s">
        <v>825</v>
      </c>
      <c r="G182" s="235"/>
      <c r="H182" s="235" t="s">
        <v>901</v>
      </c>
      <c r="I182" s="235" t="s">
        <v>859</v>
      </c>
      <c r="J182" s="235"/>
      <c r="K182" s="276"/>
    </row>
    <row r="183" spans="2:11" ht="15" customHeight="1">
      <c r="B183" s="255"/>
      <c r="C183" s="235" t="s">
        <v>125</v>
      </c>
      <c r="D183" s="235"/>
      <c r="E183" s="235"/>
      <c r="F183" s="254" t="s">
        <v>831</v>
      </c>
      <c r="G183" s="235"/>
      <c r="H183" s="235" t="s">
        <v>902</v>
      </c>
      <c r="I183" s="235" t="s">
        <v>827</v>
      </c>
      <c r="J183" s="235">
        <v>50</v>
      </c>
      <c r="K183" s="276"/>
    </row>
    <row r="184" spans="2:11" ht="15" customHeight="1">
      <c r="B184" s="255"/>
      <c r="C184" s="235" t="s">
        <v>903</v>
      </c>
      <c r="D184" s="235"/>
      <c r="E184" s="235"/>
      <c r="F184" s="254" t="s">
        <v>831</v>
      </c>
      <c r="G184" s="235"/>
      <c r="H184" s="235" t="s">
        <v>904</v>
      </c>
      <c r="I184" s="235" t="s">
        <v>905</v>
      </c>
      <c r="J184" s="235"/>
      <c r="K184" s="276"/>
    </row>
    <row r="185" spans="2:11" ht="15" customHeight="1">
      <c r="B185" s="255"/>
      <c r="C185" s="235" t="s">
        <v>906</v>
      </c>
      <c r="D185" s="235"/>
      <c r="E185" s="235"/>
      <c r="F185" s="254" t="s">
        <v>831</v>
      </c>
      <c r="G185" s="235"/>
      <c r="H185" s="235" t="s">
        <v>907</v>
      </c>
      <c r="I185" s="235" t="s">
        <v>905</v>
      </c>
      <c r="J185" s="235"/>
      <c r="K185" s="276"/>
    </row>
    <row r="186" spans="2:11" ht="15" customHeight="1">
      <c r="B186" s="255"/>
      <c r="C186" s="235" t="s">
        <v>908</v>
      </c>
      <c r="D186" s="235"/>
      <c r="E186" s="235"/>
      <c r="F186" s="254" t="s">
        <v>831</v>
      </c>
      <c r="G186" s="235"/>
      <c r="H186" s="235" t="s">
        <v>909</v>
      </c>
      <c r="I186" s="235" t="s">
        <v>905</v>
      </c>
      <c r="J186" s="235"/>
      <c r="K186" s="276"/>
    </row>
    <row r="187" spans="2:11" ht="15" customHeight="1">
      <c r="B187" s="255"/>
      <c r="C187" s="288" t="s">
        <v>910</v>
      </c>
      <c r="D187" s="235"/>
      <c r="E187" s="235"/>
      <c r="F187" s="254" t="s">
        <v>831</v>
      </c>
      <c r="G187" s="235"/>
      <c r="H187" s="235" t="s">
        <v>911</v>
      </c>
      <c r="I187" s="235" t="s">
        <v>912</v>
      </c>
      <c r="J187" s="289" t="s">
        <v>913</v>
      </c>
      <c r="K187" s="276"/>
    </row>
    <row r="188" spans="2:11" ht="15" customHeight="1">
      <c r="B188" s="255"/>
      <c r="C188" s="240" t="s">
        <v>41</v>
      </c>
      <c r="D188" s="235"/>
      <c r="E188" s="235"/>
      <c r="F188" s="254" t="s">
        <v>825</v>
      </c>
      <c r="G188" s="235"/>
      <c r="H188" s="231" t="s">
        <v>914</v>
      </c>
      <c r="I188" s="235" t="s">
        <v>915</v>
      </c>
      <c r="J188" s="235"/>
      <c r="K188" s="276"/>
    </row>
    <row r="189" spans="2:11" ht="15" customHeight="1">
      <c r="B189" s="255"/>
      <c r="C189" s="240" t="s">
        <v>916</v>
      </c>
      <c r="D189" s="235"/>
      <c r="E189" s="235"/>
      <c r="F189" s="254" t="s">
        <v>825</v>
      </c>
      <c r="G189" s="235"/>
      <c r="H189" s="235" t="s">
        <v>917</v>
      </c>
      <c r="I189" s="235" t="s">
        <v>859</v>
      </c>
      <c r="J189" s="235"/>
      <c r="K189" s="276"/>
    </row>
    <row r="190" spans="2:11" ht="15" customHeight="1">
      <c r="B190" s="255"/>
      <c r="C190" s="240" t="s">
        <v>918</v>
      </c>
      <c r="D190" s="235"/>
      <c r="E190" s="235"/>
      <c r="F190" s="254" t="s">
        <v>825</v>
      </c>
      <c r="G190" s="235"/>
      <c r="H190" s="235" t="s">
        <v>919</v>
      </c>
      <c r="I190" s="235" t="s">
        <v>859</v>
      </c>
      <c r="J190" s="235"/>
      <c r="K190" s="276"/>
    </row>
    <row r="191" spans="2:11" ht="15" customHeight="1">
      <c r="B191" s="255"/>
      <c r="C191" s="240" t="s">
        <v>920</v>
      </c>
      <c r="D191" s="235"/>
      <c r="E191" s="235"/>
      <c r="F191" s="254" t="s">
        <v>831</v>
      </c>
      <c r="G191" s="235"/>
      <c r="H191" s="235" t="s">
        <v>921</v>
      </c>
      <c r="I191" s="235" t="s">
        <v>859</v>
      </c>
      <c r="J191" s="235"/>
      <c r="K191" s="276"/>
    </row>
    <row r="192" spans="2:11" ht="15" customHeight="1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>
      <c r="B193" s="231"/>
      <c r="C193" s="235"/>
      <c r="D193" s="235"/>
      <c r="E193" s="235"/>
      <c r="F193" s="254"/>
      <c r="G193" s="235"/>
      <c r="H193" s="235"/>
      <c r="I193" s="235"/>
      <c r="J193" s="235"/>
      <c r="K193" s="231"/>
    </row>
    <row r="194" spans="2:11" ht="18.75" customHeight="1">
      <c r="B194" s="231"/>
      <c r="C194" s="235"/>
      <c r="D194" s="235"/>
      <c r="E194" s="235"/>
      <c r="F194" s="254"/>
      <c r="G194" s="235"/>
      <c r="H194" s="235"/>
      <c r="I194" s="235"/>
      <c r="J194" s="235"/>
      <c r="K194" s="231"/>
    </row>
    <row r="195" spans="2:11" ht="18.75" customHeight="1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>
      <c r="B197" s="226"/>
      <c r="C197" s="349" t="s">
        <v>922</v>
      </c>
      <c r="D197" s="349"/>
      <c r="E197" s="349"/>
      <c r="F197" s="349"/>
      <c r="G197" s="349"/>
      <c r="H197" s="349"/>
      <c r="I197" s="349"/>
      <c r="J197" s="349"/>
      <c r="K197" s="227"/>
    </row>
    <row r="198" spans="2:11" ht="25.5" customHeight="1">
      <c r="B198" s="226"/>
      <c r="C198" s="291" t="s">
        <v>923</v>
      </c>
      <c r="D198" s="291"/>
      <c r="E198" s="291"/>
      <c r="F198" s="291" t="s">
        <v>924</v>
      </c>
      <c r="G198" s="292"/>
      <c r="H198" s="348" t="s">
        <v>925</v>
      </c>
      <c r="I198" s="348"/>
      <c r="J198" s="348"/>
      <c r="K198" s="227"/>
    </row>
    <row r="199" spans="2:11" ht="5.25" customHeight="1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>
      <c r="B200" s="255"/>
      <c r="C200" s="235" t="s">
        <v>915</v>
      </c>
      <c r="D200" s="235"/>
      <c r="E200" s="235"/>
      <c r="F200" s="254" t="s">
        <v>42</v>
      </c>
      <c r="G200" s="235"/>
      <c r="H200" s="346" t="s">
        <v>926</v>
      </c>
      <c r="I200" s="346"/>
      <c r="J200" s="346"/>
      <c r="K200" s="276"/>
    </row>
    <row r="201" spans="2:11" ht="15" customHeight="1">
      <c r="B201" s="255"/>
      <c r="C201" s="261"/>
      <c r="D201" s="235"/>
      <c r="E201" s="235"/>
      <c r="F201" s="254" t="s">
        <v>43</v>
      </c>
      <c r="G201" s="235"/>
      <c r="H201" s="346" t="s">
        <v>927</v>
      </c>
      <c r="I201" s="346"/>
      <c r="J201" s="346"/>
      <c r="K201" s="276"/>
    </row>
    <row r="202" spans="2:11" ht="15" customHeight="1">
      <c r="B202" s="255"/>
      <c r="C202" s="261"/>
      <c r="D202" s="235"/>
      <c r="E202" s="235"/>
      <c r="F202" s="254" t="s">
        <v>46</v>
      </c>
      <c r="G202" s="235"/>
      <c r="H202" s="346" t="s">
        <v>928</v>
      </c>
      <c r="I202" s="346"/>
      <c r="J202" s="346"/>
      <c r="K202" s="276"/>
    </row>
    <row r="203" spans="2:11" ht="15" customHeight="1">
      <c r="B203" s="255"/>
      <c r="C203" s="235"/>
      <c r="D203" s="235"/>
      <c r="E203" s="235"/>
      <c r="F203" s="254" t="s">
        <v>44</v>
      </c>
      <c r="G203" s="235"/>
      <c r="H203" s="346" t="s">
        <v>929</v>
      </c>
      <c r="I203" s="346"/>
      <c r="J203" s="346"/>
      <c r="K203" s="276"/>
    </row>
    <row r="204" spans="2:11" ht="15" customHeight="1">
      <c r="B204" s="255"/>
      <c r="C204" s="235"/>
      <c r="D204" s="235"/>
      <c r="E204" s="235"/>
      <c r="F204" s="254" t="s">
        <v>45</v>
      </c>
      <c r="G204" s="235"/>
      <c r="H204" s="346" t="s">
        <v>930</v>
      </c>
      <c r="I204" s="346"/>
      <c r="J204" s="346"/>
      <c r="K204" s="276"/>
    </row>
    <row r="205" spans="2:11" ht="15" customHeight="1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>
      <c r="B206" s="255"/>
      <c r="C206" s="235" t="s">
        <v>871</v>
      </c>
      <c r="D206" s="235"/>
      <c r="E206" s="235"/>
      <c r="F206" s="254" t="s">
        <v>78</v>
      </c>
      <c r="G206" s="235"/>
      <c r="H206" s="346" t="s">
        <v>931</v>
      </c>
      <c r="I206" s="346"/>
      <c r="J206" s="346"/>
      <c r="K206" s="276"/>
    </row>
    <row r="207" spans="2:11" ht="15" customHeight="1">
      <c r="B207" s="255"/>
      <c r="C207" s="261"/>
      <c r="D207" s="235"/>
      <c r="E207" s="235"/>
      <c r="F207" s="254" t="s">
        <v>768</v>
      </c>
      <c r="G207" s="235"/>
      <c r="H207" s="346" t="s">
        <v>769</v>
      </c>
      <c r="I207" s="346"/>
      <c r="J207" s="346"/>
      <c r="K207" s="276"/>
    </row>
    <row r="208" spans="2:11" ht="15" customHeight="1">
      <c r="B208" s="255"/>
      <c r="C208" s="235"/>
      <c r="D208" s="235"/>
      <c r="E208" s="235"/>
      <c r="F208" s="254" t="s">
        <v>766</v>
      </c>
      <c r="G208" s="235"/>
      <c r="H208" s="346" t="s">
        <v>932</v>
      </c>
      <c r="I208" s="346"/>
      <c r="J208" s="346"/>
      <c r="K208" s="276"/>
    </row>
    <row r="209" spans="2:11" ht="15" customHeight="1">
      <c r="B209" s="293"/>
      <c r="C209" s="261"/>
      <c r="D209" s="261"/>
      <c r="E209" s="261"/>
      <c r="F209" s="254" t="s">
        <v>770</v>
      </c>
      <c r="G209" s="240"/>
      <c r="H209" s="347" t="s">
        <v>771</v>
      </c>
      <c r="I209" s="347"/>
      <c r="J209" s="347"/>
      <c r="K209" s="294"/>
    </row>
    <row r="210" spans="2:11" ht="15" customHeight="1">
      <c r="B210" s="293"/>
      <c r="C210" s="261"/>
      <c r="D210" s="261"/>
      <c r="E210" s="261"/>
      <c r="F210" s="254" t="s">
        <v>772</v>
      </c>
      <c r="G210" s="240"/>
      <c r="H210" s="347" t="s">
        <v>749</v>
      </c>
      <c r="I210" s="347"/>
      <c r="J210" s="347"/>
      <c r="K210" s="294"/>
    </row>
    <row r="211" spans="2:11" ht="15" customHeight="1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>
      <c r="B212" s="293"/>
      <c r="C212" s="235" t="s">
        <v>895</v>
      </c>
      <c r="D212" s="261"/>
      <c r="E212" s="261"/>
      <c r="F212" s="254">
        <v>1</v>
      </c>
      <c r="G212" s="240"/>
      <c r="H212" s="347" t="s">
        <v>933</v>
      </c>
      <c r="I212" s="347"/>
      <c r="J212" s="347"/>
      <c r="K212" s="294"/>
    </row>
    <row r="213" spans="2:11" ht="15" customHeight="1">
      <c r="B213" s="293"/>
      <c r="C213" s="261"/>
      <c r="D213" s="261"/>
      <c r="E213" s="261"/>
      <c r="F213" s="254">
        <v>2</v>
      </c>
      <c r="G213" s="240"/>
      <c r="H213" s="347" t="s">
        <v>934</v>
      </c>
      <c r="I213" s="347"/>
      <c r="J213" s="347"/>
      <c r="K213" s="294"/>
    </row>
    <row r="214" spans="2:11" ht="15" customHeight="1">
      <c r="B214" s="293"/>
      <c r="C214" s="261"/>
      <c r="D214" s="261"/>
      <c r="E214" s="261"/>
      <c r="F214" s="254">
        <v>3</v>
      </c>
      <c r="G214" s="240"/>
      <c r="H214" s="347" t="s">
        <v>935</v>
      </c>
      <c r="I214" s="347"/>
      <c r="J214" s="347"/>
      <c r="K214" s="294"/>
    </row>
    <row r="215" spans="2:11" ht="15" customHeight="1">
      <c r="B215" s="293"/>
      <c r="C215" s="261"/>
      <c r="D215" s="261"/>
      <c r="E215" s="261"/>
      <c r="F215" s="254">
        <v>4</v>
      </c>
      <c r="G215" s="240"/>
      <c r="H215" s="347" t="s">
        <v>936</v>
      </c>
      <c r="I215" s="347"/>
      <c r="J215" s="347"/>
      <c r="K215" s="294"/>
    </row>
    <row r="216" spans="2:11" ht="12.75" customHeight="1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D.1.4.A - zdravotechnika</vt:lpstr>
      <vt:lpstr>Pokyny pro vyplnění</vt:lpstr>
      <vt:lpstr>'D.1.4.A - zdravotechnika'!Názvy_tisku</vt:lpstr>
      <vt:lpstr>'Rekapitulace stavby'!Názvy_tisku</vt:lpstr>
      <vt:lpstr>'D.1.4.A - zdravotechnika'!Oblast_tisku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user</cp:lastModifiedBy>
  <dcterms:created xsi:type="dcterms:W3CDTF">2018-09-04T05:45:03Z</dcterms:created>
  <dcterms:modified xsi:type="dcterms:W3CDTF">2019-09-18T14:28:01Z</dcterms:modified>
</cp:coreProperties>
</file>